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Лист1" sheetId="1" r:id="rId1"/>
    <sheet name="Sheet1" sheetId="2" r:id="rId2"/>
  </sheets>
  <definedNames>
    <definedName name="_xlnm.Print_Area" localSheetId="1">'Sheet1'!$A$1:$L$69</definedName>
  </definedNames>
  <calcPr fullCalcOnLoad="1"/>
</workbook>
</file>

<file path=xl/sharedStrings.xml><?xml version="1.0" encoding="utf-8"?>
<sst xmlns="http://schemas.openxmlformats.org/spreadsheetml/2006/main" count="306" uniqueCount="178">
  <si>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</si>
  <si>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</si>
  <si>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</si>
  <si>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</si>
  <si>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На 01 октября  2013 г.</t>
  </si>
  <si>
    <t>Главный распорядитель, распорядитель, получатель бюджетных средств, главный</t>
  </si>
  <si>
    <t>Администрация Городского поселения поселок Красное-на-Волге Красносельского муниципального района Костромской области местный</t>
  </si>
  <si>
    <t>администратор, администратор доходов бюджета, главный администратор,</t>
  </si>
  <si>
    <t>администратор источников</t>
  </si>
  <si>
    <t>финансирования дефицита бюджета</t>
  </si>
  <si>
    <t>Наименование бюджета</t>
  </si>
  <si>
    <t>Периодичность: месячная</t>
  </si>
  <si>
    <t>Единица измерения: руб.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</si>
  <si>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</si>
  <si>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</si>
  <si>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</si>
  <si>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</si>
  <si>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</si>
  <si>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</si>
  <si>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</si>
  <si>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 xml:space="preserve">через банковские счета </t>
  </si>
  <si>
    <t>Не кассовые операции</t>
  </si>
  <si>
    <t>итого</t>
  </si>
  <si>
    <t>Не исполненные назначения</t>
  </si>
  <si>
    <t>%исполнения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</si>
  <si>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</si>
  <si>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</si>
  <si>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</si>
  <si>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</si>
  <si>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</si>
  <si>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</si>
  <si>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</si>
  <si>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</si>
  <si>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в том числе:</t>
  </si>
  <si>
    <t>Собственные доходы</t>
  </si>
  <si>
    <t>Денежные средства(штрафы) за нарушение законодательства РФ о размещение заказов на поставки товаров,выполнение работ, оказание услуг для нужд поселений</t>
  </si>
  <si>
    <t>`011</t>
  </si>
  <si>
    <t>`13211651040020000140</t>
  </si>
  <si>
    <t>НДФЛ</t>
  </si>
  <si>
    <t xml:space="preserve"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 соответствии  со  статьями  227,  227.1  и   228  Налогового кодекса Российской Федерации
</t>
  </si>
  <si>
    <t>`012</t>
  </si>
  <si>
    <t>`18210102010000000110</t>
  </si>
  <si>
    <t>`18210102010011000110</t>
  </si>
  <si>
    <t>`18210102010012000110</t>
  </si>
  <si>
    <t>`18210102010013000110</t>
  </si>
  <si>
    <t>`18210102010014000110</t>
  </si>
  <si>
    <t xml:space="preserve">Налог  на  доходы  физических  лиц  с   доходов, полученных от осуществления    деятельности   физическими   лицами, зарегистрированными в качестве    индивидуальных предпринимателей,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Налогового  кодекса Российской Федерации
</t>
  </si>
  <si>
    <t>`013</t>
  </si>
  <si>
    <t>`18210102020000000110</t>
  </si>
  <si>
    <t>`18210102020011000110</t>
  </si>
  <si>
    <t>`18210102020012000110</t>
  </si>
  <si>
    <t>`18210102020013000110</t>
  </si>
  <si>
    <t>НДФЛ с доходов, полученных физическими лицами в соотв. Со ст. 228 НК РФ</t>
  </si>
  <si>
    <t>`014</t>
  </si>
  <si>
    <t>`18210102030010000110</t>
  </si>
  <si>
    <t>`18210102030011000110</t>
  </si>
  <si>
    <t>`18210102030012000110</t>
  </si>
  <si>
    <t>`18210102030013000110</t>
  </si>
  <si>
    <t>`18210102030014000110</t>
  </si>
  <si>
    <t>НДФЛ в виде фиксированных авансовых платежей с доходов, полученных физическими лицами, являющихся иностранными гражданами, осуществляющими трудовую деятельность по найму физ. Лиц на основании патента в соответствии со ст.227-1 НК РФ</t>
  </si>
  <si>
    <t>`015</t>
  </si>
  <si>
    <t>`18210102040010000110</t>
  </si>
  <si>
    <t>`18210102040011000110</t>
  </si>
  <si>
    <t>Налог, взимаемый в связи с применением упрощенной системы налогообложения</t>
  </si>
  <si>
    <t>`016</t>
  </si>
  <si>
    <t>`18210501000010000110</t>
  </si>
  <si>
    <t>Налог, взимаемый с налогоплательщиков, выбравших в качестве объекта налогообложения доходы</t>
  </si>
  <si>
    <t>`18210501011010000110</t>
  </si>
  <si>
    <t>`18210501011011000110</t>
  </si>
  <si>
    <t>`18210501011012000110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</si>
  <si>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2011г.)</t>
  </si>
  <si>
    <t>`18210501012010000110</t>
  </si>
  <si>
    <t>`18210501012011000110</t>
  </si>
  <si>
    <t>`18210501012012000110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</si>
  <si>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</si>
  <si>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`18210501021010000110</t>
  </si>
  <si>
    <t>`18210501021011000110</t>
  </si>
  <si>
    <t>`18210501021012000110</t>
  </si>
  <si>
    <t>`18210501021013000110</t>
  </si>
  <si>
    <t>`18210501021014000110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</si>
  <si>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2011г.)</t>
  </si>
  <si>
    <t>`18210501022010000110</t>
  </si>
  <si>
    <t>`18210501022011000110</t>
  </si>
  <si>
    <t>`18210501022012000110</t>
  </si>
  <si>
    <t>`18210501022013000110</t>
  </si>
  <si>
    <t>`18210501022014000110</t>
  </si>
  <si>
    <t>Минимальный налог, взимаемый в связи с применением упрощенной системы налогообложения</t>
  </si>
  <si>
    <t>`18210501050010000110</t>
  </si>
  <si>
    <t>`18210501050011000110</t>
  </si>
  <si>
    <t>`18210501050012000110</t>
  </si>
  <si>
    <t>`18210503010010000110</t>
  </si>
  <si>
    <t>`18210503010011000110</t>
  </si>
  <si>
    <t>`18210503010012000110</t>
  </si>
  <si>
    <t>`18210503020010000110</t>
  </si>
  <si>
    <t>`18210503020012000110</t>
  </si>
  <si>
    <t>налог на имущество физ.лиц, взимаемый по ставкам, применяемым к объектам  налогообложения, расположенным в границах поселений</t>
  </si>
  <si>
    <t>`017</t>
  </si>
  <si>
    <t>`18210601030100000110</t>
  </si>
  <si>
    <t>налог на имущество физ.лиц.</t>
  </si>
  <si>
    <t>`18210601030101000110</t>
  </si>
  <si>
    <t>Налог на имущество физ.лиц.</t>
  </si>
  <si>
    <t>`18210601030102000110</t>
  </si>
  <si>
    <t>`18210601030104000110</t>
  </si>
  <si>
    <t>Земельный налог</t>
  </si>
  <si>
    <t xml:space="preserve">Земельный налог, взимаемый по ставкам, установленным в соответствии подпунктом 1 пункта 1 статьи 394 Налогового кодекса РФ и применяемым к объектам налогообложения, расположенным в границах поселений </t>
  </si>
  <si>
    <t>`018</t>
  </si>
  <si>
    <t>`18210606013100000110</t>
  </si>
  <si>
    <t>`18210606013101000110</t>
  </si>
  <si>
    <t>`18210606013102000110</t>
  </si>
  <si>
    <t>`18210606013103000110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</si>
  <si>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</si>
  <si>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`18210606013104000110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</si>
  <si>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</si>
  <si>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`019</t>
  </si>
  <si>
    <t>`18210606023100000110</t>
  </si>
  <si>
    <t>Зем налог пп2 п1 ст394</t>
  </si>
  <si>
    <t>`18210606023101000110</t>
  </si>
  <si>
    <t>Зем. нал. пп2 п1 ст 394</t>
  </si>
  <si>
    <t>`18210606023102000110</t>
  </si>
  <si>
    <t>`18210606023103000110</t>
  </si>
  <si>
    <t>Земельный налог (по обязательствам, возникшим до 1 января 2006 года)</t>
  </si>
  <si>
    <t>`020</t>
  </si>
  <si>
    <t>`18210904053100000110</t>
  </si>
  <si>
    <t>`18210904053101000110</t>
  </si>
  <si>
    <t>`18210904053102000110</t>
  </si>
  <si>
    <t>`18210904053103000110</t>
  </si>
  <si>
    <t>Доходы от использования имущества, находящегося в государственной и муниципальной собственности</t>
  </si>
  <si>
    <t>`021</t>
  </si>
  <si>
    <t>`99911100000000000000</t>
  </si>
  <si>
    <t>Доходы, получаемые в виде арендной платы за земельные участки, госсобственность на которые не разграничена, расположенные в границах поселений, а также средства от продажи права на заключение договоров аренды указанных земельных участков</t>
  </si>
  <si>
    <t>`90111105013100000120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</si>
  <si>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</si>
  <si>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`99911105035100000120</t>
  </si>
  <si>
    <t>Доходы от сдачи в аренду имущества,составляющего казну поселений (за исключением земельных участков)</t>
  </si>
  <si>
    <t>`99911105075100000120</t>
  </si>
  <si>
    <t>Прочие поступления от использования имущества, находящегося в собственности поселений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</si>
  <si>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`99911109045100000120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</si>
  <si>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поселений</t>
  </si>
  <si>
    <t>`022</t>
  </si>
  <si>
    <t>`99911637040100000140</t>
  </si>
  <si>
    <t>Прочие доходы от компенсации затрат бюджетам поселений</t>
  </si>
  <si>
    <t>`99911302995100000130</t>
  </si>
  <si>
    <t>Доходы от продажи материальных и нематериальных активов</t>
  </si>
  <si>
    <t>`023</t>
  </si>
  <si>
    <t>`00011400000000000000</t>
  </si>
  <si>
    <t xml:space="preserve">Доходы от реализации имущества,находящегося в собственности поселений за исключением имущества муниципальных бюджетных и автономных учреждений,а также имущества муниципальных унитарных предприятий,в том числе казенных, в части реализации основных средств по указанному имуществу </t>
  </si>
  <si>
    <t>`99911402053100000410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</si>
  <si>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</si>
  <si>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`90111406013100000430</t>
  </si>
  <si>
    <t>Невыясненные поступления, зачисляемые в бюджеты поселений</t>
  </si>
  <si>
    <t>`024</t>
  </si>
  <si>
    <t>`99911701050100000180</t>
  </si>
  <si>
    <t>Безвозмездные поступления</t>
  </si>
  <si>
    <t>субвенции бюджетам поселений на осуществление государственных полномочий по сост. протоколов об админ. правонарушен.</t>
  </si>
  <si>
    <t>`025</t>
  </si>
  <si>
    <t>`99920203024100000151</t>
  </si>
  <si>
    <t>Дотации бюджетам поселений на поддержку мер по обеспечению сбалансированности бюджетов</t>
  </si>
  <si>
    <t>`026</t>
  </si>
  <si>
    <t>`99920201003100000151</t>
  </si>
  <si>
    <t>Прочие межбюджетные трансферты</t>
  </si>
  <si>
    <t>`027</t>
  </si>
  <si>
    <t>`99920204999100000151</t>
  </si>
  <si>
    <t>Прочие безвозмездные поступления в бюджеты поселений</t>
  </si>
  <si>
    <t>`028</t>
  </si>
  <si>
    <t>`99920705030100000180</t>
  </si>
  <si>
    <t>Перечисления из бюджетов поселений (в бюджеты поселений) для осуществления возврата (зачета) излишне уплаченных или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</si>
  <si>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`99920805000100000180</t>
  </si>
  <si>
    <t>Дотации бюджетам поселений на выравнивание бюджетной обеспеченности</t>
  </si>
  <si>
    <t>`029</t>
  </si>
  <si>
    <t>`99920201001100000151</t>
  </si>
  <si>
    <t>На 01 июня 2012 г.</t>
  </si>
  <si>
    <t>некассовые операции</t>
  </si>
  <si>
    <t>`16111633050100000140</t>
  </si>
  <si>
    <t xml:space="preserve">Налог  на  доходы  физических  лиц  с   доходов, полученных от осуществления    деятельности                              физическими   лицами, зарегистрированными в качестве    индивидуальных предпринимателей,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Налогового  кодекса Российской Федерации
</t>
  </si>
  <si>
    <t xml:space="preserve">Доходы от эксплуатации и использования имущества автомобильных дорог, находящихся в собственности поселений </t>
  </si>
  <si>
    <t>`99911109035100000120</t>
  </si>
  <si>
    <t>прочие неналоговые доходы бюджетов поселений</t>
  </si>
  <si>
    <t>99911705050100000180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</si>
</sst>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#,##0.00"/>
    <numFmt numFmtId="168" formatCode="0.00"/>
  </numFmts>
  <fonts count="8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 horizontal="left" wrapTex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 vertical="top"/>
    </xf>
    <xf numFmtId="167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7" fontId="4" fillId="0" borderId="0" xfId="0" applyNumberFormat="1" applyFont="1" applyAlignment="1">
      <alignment/>
    </xf>
    <xf numFmtId="164" fontId="3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right"/>
    </xf>
    <xf numFmtId="164" fontId="3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 horizontal="right" vertical="top"/>
    </xf>
    <xf numFmtId="164" fontId="3" fillId="0" borderId="0" xfId="0" applyFont="1" applyAlignment="1">
      <alignment vertical="top"/>
    </xf>
    <xf numFmtId="166" fontId="7" fillId="0" borderId="1" xfId="0" applyNumberFormat="1" applyFont="1" applyBorder="1" applyAlignment="1">
      <alignment horizontal="right" vertical="top"/>
    </xf>
    <xf numFmtId="167" fontId="5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vertical="top" wrapText="1"/>
    </xf>
    <xf numFmtId="167" fontId="4" fillId="0" borderId="1" xfId="0" applyNumberFormat="1" applyFont="1" applyBorder="1" applyAlignment="1">
      <alignment horizontal="center" vertical="top"/>
    </xf>
    <xf numFmtId="167" fontId="5" fillId="0" borderId="1" xfId="0" applyNumberFormat="1" applyFont="1" applyBorder="1" applyAlignment="1">
      <alignment horizontal="right" vertical="top"/>
    </xf>
    <xf numFmtId="164" fontId="2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8" fontId="3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vertical="top" wrapText="1"/>
    </xf>
    <xf numFmtId="167" fontId="5" fillId="0" borderId="1" xfId="0" applyNumberFormat="1" applyFont="1" applyBorder="1" applyAlignment="1">
      <alignment horizontal="center" vertical="top"/>
    </xf>
    <xf numFmtId="167" fontId="5" fillId="0" borderId="2" xfId="0" applyNumberFormat="1" applyFont="1" applyBorder="1" applyAlignment="1">
      <alignment horizontal="left"/>
    </xf>
    <xf numFmtId="164" fontId="3" fillId="0" borderId="1" xfId="0" applyFont="1" applyBorder="1" applyAlignment="1">
      <alignment vertical="top" wrapText="1"/>
    </xf>
    <xf numFmtId="167" fontId="4" fillId="0" borderId="1" xfId="0" applyNumberFormat="1" applyFont="1" applyBorder="1" applyAlignment="1">
      <alignment horizontal="right" vertical="top"/>
    </xf>
    <xf numFmtId="167" fontId="4" fillId="0" borderId="1" xfId="0" applyNumberFormat="1" applyFont="1" applyBorder="1" applyAlignment="1">
      <alignment horizontal="right" vertical="top"/>
    </xf>
    <xf numFmtId="164" fontId="2" fillId="0" borderId="1" xfId="0" applyFont="1" applyBorder="1" applyAlignment="1">
      <alignment vertical="top" wrapText="1"/>
    </xf>
    <xf numFmtId="167" fontId="5" fillId="0" borderId="3" xfId="0" applyNumberFormat="1" applyFont="1" applyBorder="1" applyAlignment="1">
      <alignment horizontal="left"/>
    </xf>
    <xf numFmtId="167" fontId="5" fillId="0" borderId="0" xfId="0" applyNumberFormat="1" applyFont="1" applyAlignment="1">
      <alignment horizontal="left"/>
    </xf>
    <xf numFmtId="164" fontId="3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Alignment="1">
      <alignment wrapText="1"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/>
    </xf>
    <xf numFmtId="164" fontId="6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right"/>
    </xf>
    <xf numFmtId="168" fontId="6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right" vertical="top"/>
    </xf>
    <xf numFmtId="168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right"/>
    </xf>
    <xf numFmtId="164" fontId="6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right" vertical="top"/>
    </xf>
    <xf numFmtId="168" fontId="7" fillId="0" borderId="1" xfId="0" applyNumberFormat="1" applyFont="1" applyBorder="1" applyAlignment="1">
      <alignment horizontal="right"/>
    </xf>
    <xf numFmtId="164" fontId="6" fillId="0" borderId="0" xfId="0" applyFont="1" applyAlignment="1">
      <alignment vertical="top"/>
    </xf>
    <xf numFmtId="168" fontId="6" fillId="0" borderId="1" xfId="0" applyNumberFormat="1" applyFont="1" applyBorder="1" applyAlignment="1">
      <alignment horizontal="right" vertical="top"/>
    </xf>
    <xf numFmtId="168" fontId="7" fillId="0" borderId="1" xfId="0" applyNumberFormat="1" applyFont="1" applyBorder="1" applyAlignment="1">
      <alignment horizontal="right" vertical="top"/>
    </xf>
    <xf numFmtId="164" fontId="7" fillId="0" borderId="1" xfId="0" applyFont="1" applyBorder="1" applyAlignment="1">
      <alignment vertical="top" wrapText="1"/>
    </xf>
    <xf numFmtId="164" fontId="7" fillId="0" borderId="2" xfId="0" applyFont="1" applyBorder="1" applyAlignment="1">
      <alignment horizontal="left"/>
    </xf>
    <xf numFmtId="164" fontId="7" fillId="0" borderId="0" xfId="0" applyFont="1" applyAlignment="1">
      <alignment vertical="top"/>
    </xf>
    <xf numFmtId="164" fontId="7" fillId="0" borderId="0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7" fillId="0" borderId="0" xfId="0" applyFont="1" applyAlignment="1">
      <alignment horizontal="left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01"/>
  <sheetViews>
    <sheetView tabSelected="1" view="pageBreakPreview" zoomScale="50" zoomScaleNormal="50" zoomScaleSheetLayoutView="50" workbookViewId="0" topLeftCell="A94">
      <pane ySplit="65535" topLeftCell="A94" activePane="topLeft" state="split"/>
      <selection pane="topLeft" activeCell="E98" sqref="E98"/>
      <selection pane="bottomLeft" activeCell="A94" sqref="A94"/>
    </sheetView>
  </sheetViews>
  <sheetFormatPr defaultColWidth="29.33203125" defaultRowHeight="11.25"/>
  <cols>
    <col min="1" max="1" width="10.16015625" style="0" customWidth="1"/>
    <col min="2" max="2" width="73.16015625" style="1" customWidth="1"/>
    <col min="3" max="3" width="11.5" style="1" customWidth="1"/>
    <col min="4" max="4" width="56.16015625" style="1" customWidth="1"/>
    <col min="5" max="5" width="33.33203125" style="1" customWidth="1"/>
    <col min="6" max="6" width="43" style="1" customWidth="1"/>
    <col min="7" max="9" width="29.33203125" style="1" customWidth="1"/>
    <col min="10" max="10" width="88" style="1" customWidth="1"/>
    <col min="11" max="11" width="77.33203125" style="1" customWidth="1"/>
    <col min="12" max="16384" width="29.33203125" style="1" customWidth="1"/>
  </cols>
  <sheetData>
    <row r="1" spans="5:8" ht="20.25">
      <c r="E1" s="2" t="s">
        <v>0</v>
      </c>
      <c r="F1" s="2"/>
      <c r="G1" s="2"/>
      <c r="H1" s="2"/>
    </row>
    <row r="2" spans="3:12" ht="20.25">
      <c r="C2" s="3"/>
      <c r="D2" s="3"/>
      <c r="E2" s="2" t="s">
        <v>1</v>
      </c>
      <c r="F2" s="2"/>
      <c r="G2" s="2"/>
      <c r="H2" s="2"/>
      <c r="I2" s="3"/>
      <c r="J2" s="3"/>
      <c r="K2" s="3"/>
      <c r="L2" s="3"/>
    </row>
    <row r="3" spans="3:12" ht="20.25">
      <c r="C3" s="3"/>
      <c r="D3" s="3"/>
      <c r="E3" s="2" t="s">
        <v>2</v>
      </c>
      <c r="F3" s="2"/>
      <c r="G3" s="2"/>
      <c r="H3" s="2"/>
      <c r="I3" s="3"/>
      <c r="J3" s="4"/>
      <c r="K3" s="4"/>
      <c r="L3" s="3"/>
    </row>
    <row r="4" spans="3:12" ht="20.25">
      <c r="C4" s="3"/>
      <c r="D4" s="3"/>
      <c r="E4" s="2" t="s">
        <v>3</v>
      </c>
      <c r="F4" s="2"/>
      <c r="G4" s="2"/>
      <c r="H4" s="2"/>
      <c r="I4" s="3"/>
      <c r="J4" s="4"/>
      <c r="K4" s="4"/>
      <c r="L4" s="3"/>
    </row>
    <row r="5" spans="3:12" ht="21.75">
      <c r="C5" s="4" t="s">
        <v>4</v>
      </c>
      <c r="D5" s="4"/>
      <c r="E5" s="4"/>
      <c r="F5" s="4"/>
      <c r="G5" s="4"/>
      <c r="H5" s="4"/>
      <c r="I5" s="4"/>
      <c r="J5" s="5"/>
      <c r="K5" s="5"/>
      <c r="L5" s="3"/>
    </row>
    <row r="6" spans="2:12" ht="45" customHeight="1">
      <c r="B6" s="6" t="s">
        <v>5</v>
      </c>
      <c r="C6" s="3"/>
      <c r="D6" s="7" t="s">
        <v>6</v>
      </c>
      <c r="E6" s="7"/>
      <c r="F6" s="7"/>
      <c r="G6" s="7"/>
      <c r="H6" s="7"/>
      <c r="I6" s="7"/>
      <c r="J6" s="8"/>
      <c r="K6" s="8"/>
      <c r="L6" s="3"/>
    </row>
    <row r="7" spans="2:12" ht="44.25" customHeight="1">
      <c r="B7" s="6" t="s">
        <v>7</v>
      </c>
      <c r="C7" s="3"/>
      <c r="D7" s="7"/>
      <c r="E7" s="7"/>
      <c r="F7" s="7"/>
      <c r="G7" s="7"/>
      <c r="H7" s="7"/>
      <c r="I7" s="7"/>
      <c r="J7" s="8"/>
      <c r="K7" s="8"/>
      <c r="L7" s="3"/>
    </row>
    <row r="8" spans="2:12" ht="26.25" customHeight="1">
      <c r="B8" s="6" t="s">
        <v>8</v>
      </c>
      <c r="C8" s="9"/>
      <c r="D8" s="7"/>
      <c r="E8" s="7"/>
      <c r="F8" s="7"/>
      <c r="G8" s="7"/>
      <c r="H8" s="7"/>
      <c r="I8" s="7"/>
      <c r="J8" s="4"/>
      <c r="K8" s="4"/>
      <c r="L8" s="3"/>
    </row>
    <row r="9" spans="2:12" ht="24.75" customHeight="1">
      <c r="B9" s="6" t="s">
        <v>9</v>
      </c>
      <c r="C9" s="3"/>
      <c r="D9" s="7"/>
      <c r="E9" s="7"/>
      <c r="F9" s="7"/>
      <c r="G9" s="7"/>
      <c r="H9" s="7"/>
      <c r="I9" s="7"/>
      <c r="J9" s="4"/>
      <c r="K9" s="4"/>
      <c r="L9" s="3"/>
    </row>
    <row r="10" spans="2:12" ht="27.75" customHeight="1">
      <c r="B10" s="1" t="s">
        <v>10</v>
      </c>
      <c r="C10" s="3"/>
      <c r="D10" s="7"/>
      <c r="E10" s="7"/>
      <c r="F10" s="7"/>
      <c r="G10" s="7"/>
      <c r="H10" s="7"/>
      <c r="I10" s="7"/>
      <c r="J10" s="4"/>
      <c r="K10" s="4"/>
      <c r="L10" s="3"/>
    </row>
    <row r="11" spans="2:12" ht="20.25">
      <c r="B11" s="1" t="s">
        <v>11</v>
      </c>
      <c r="C11" s="3"/>
      <c r="D11" s="3"/>
      <c r="E11" s="3"/>
      <c r="F11" s="3"/>
      <c r="G11" s="3"/>
      <c r="H11" s="3"/>
      <c r="I11" s="3"/>
      <c r="J11" s="4"/>
      <c r="K11" s="4"/>
      <c r="L11" s="3"/>
    </row>
    <row r="12" spans="2:12" ht="20.25">
      <c r="B12" s="1" t="s">
        <v>12</v>
      </c>
      <c r="C12" s="3"/>
      <c r="D12" s="3"/>
      <c r="E12" s="3"/>
      <c r="F12" s="3"/>
      <c r="G12" s="3"/>
      <c r="H12" s="3"/>
      <c r="I12" s="3"/>
      <c r="J12" s="4"/>
      <c r="K12" s="4"/>
      <c r="L12" s="3"/>
    </row>
    <row r="13" spans="3:12" ht="6" customHeight="1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0.25">
      <c r="B14" s="4" t="s">
        <v>13</v>
      </c>
      <c r="C14" s="4"/>
      <c r="D14" s="4"/>
      <c r="E14" s="4"/>
      <c r="F14" s="4"/>
      <c r="G14" s="4"/>
      <c r="H14" s="4"/>
      <c r="I14" s="4"/>
      <c r="J14" s="2"/>
      <c r="K14" s="2"/>
      <c r="L14" s="3"/>
    </row>
    <row r="15" spans="3:12" ht="5.25" customHeight="1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62.25" customHeight="1">
      <c r="B16" s="10" t="s">
        <v>14</v>
      </c>
      <c r="C16" s="11" t="s">
        <v>15</v>
      </c>
      <c r="D16" s="11" t="s">
        <v>16</v>
      </c>
      <c r="E16" s="11" t="s">
        <v>17</v>
      </c>
      <c r="F16" s="12" t="s">
        <v>18</v>
      </c>
      <c r="G16" s="12"/>
      <c r="H16" s="12"/>
      <c r="I16" s="12"/>
      <c r="J16" s="11"/>
      <c r="K16" s="11"/>
      <c r="L16" s="3"/>
    </row>
    <row r="17" spans="2:12" ht="60.75">
      <c r="B17" s="10"/>
      <c r="C17" s="11"/>
      <c r="D17" s="11"/>
      <c r="E17" s="11"/>
      <c r="F17" s="11" t="s">
        <v>19</v>
      </c>
      <c r="G17" s="11" t="s">
        <v>20</v>
      </c>
      <c r="H17" s="11" t="s">
        <v>21</v>
      </c>
      <c r="I17" s="11" t="s">
        <v>22</v>
      </c>
      <c r="J17" s="11" t="s">
        <v>23</v>
      </c>
      <c r="K17" s="11" t="s">
        <v>24</v>
      </c>
      <c r="L17" s="3"/>
    </row>
    <row r="18" spans="2:12" ht="20.25">
      <c r="B18" s="13" t="s">
        <v>25</v>
      </c>
      <c r="C18" s="14" t="s">
        <v>26</v>
      </c>
      <c r="D18" s="14" t="s">
        <v>27</v>
      </c>
      <c r="E18" s="14" t="s">
        <v>28</v>
      </c>
      <c r="F18" s="14"/>
      <c r="G18" s="14"/>
      <c r="H18" s="14"/>
      <c r="I18" s="14" t="s">
        <v>29</v>
      </c>
      <c r="J18" s="14"/>
      <c r="K18" s="14"/>
      <c r="L18" s="3"/>
    </row>
    <row r="19" spans="2:12" ht="30.75" customHeight="1">
      <c r="B19" s="15" t="s">
        <v>30</v>
      </c>
      <c r="C19" s="16" t="s">
        <v>31</v>
      </c>
      <c r="D19" s="17" t="s">
        <v>32</v>
      </c>
      <c r="E19" s="18">
        <f>E21+E96</f>
        <v>34898700</v>
      </c>
      <c r="F19" s="18">
        <f>F21+F95</f>
        <v>33297115.209999997</v>
      </c>
      <c r="G19" s="19"/>
      <c r="H19" s="20"/>
      <c r="I19" s="18">
        <f>I21+I95</f>
        <v>33297115.209999997</v>
      </c>
      <c r="J19" s="18">
        <f>E19-F19</f>
        <v>1601584.7900000028</v>
      </c>
      <c r="K19" s="21">
        <f>F19/E19*100</f>
        <v>95.41076088794138</v>
      </c>
      <c r="L19" s="22"/>
    </row>
    <row r="20" spans="2:12" ht="24" customHeight="1">
      <c r="B20" s="23" t="s">
        <v>33</v>
      </c>
      <c r="C20" s="16"/>
      <c r="D20" s="24"/>
      <c r="E20" s="25"/>
      <c r="F20" s="25"/>
      <c r="G20" s="25"/>
      <c r="H20" s="26"/>
      <c r="I20" s="25"/>
      <c r="J20" s="25"/>
      <c r="K20" s="27"/>
      <c r="L20" s="3"/>
    </row>
    <row r="21" spans="2:11" s="3" customFormat="1" ht="34.5" customHeight="1">
      <c r="B21" s="15" t="s">
        <v>34</v>
      </c>
      <c r="C21" s="16"/>
      <c r="D21" s="24"/>
      <c r="E21" s="18">
        <f>E23+E40+E65+E70+E84+E95+E80+E92+E89+E90+E91</f>
        <v>34884700</v>
      </c>
      <c r="F21" s="18">
        <f>F23+F40+F65+F70+F84+F94+F80+F91+F89+F22</f>
        <v>33073415.209999997</v>
      </c>
      <c r="G21" s="28"/>
      <c r="H21" s="20"/>
      <c r="I21" s="18">
        <f>I23+I40+I65+I70+I84+I94+I80+I91+I89+I22</f>
        <v>33073415.209999997</v>
      </c>
      <c r="J21" s="19">
        <f>E21-F21</f>
        <v>1811284.7900000028</v>
      </c>
      <c r="K21" s="21">
        <f>F21/E21*100</f>
        <v>94.80779599652568</v>
      </c>
    </row>
    <row r="22" spans="2:11" s="3" customFormat="1" ht="102.75" customHeight="1">
      <c r="B22" s="29" t="s">
        <v>35</v>
      </c>
      <c r="C22" s="16" t="s">
        <v>36</v>
      </c>
      <c r="D22" s="30" t="s">
        <v>37</v>
      </c>
      <c r="E22" s="19">
        <v>0</v>
      </c>
      <c r="F22" s="19">
        <v>20800</v>
      </c>
      <c r="G22" s="19"/>
      <c r="H22" s="20"/>
      <c r="I22" s="19">
        <v>20800</v>
      </c>
      <c r="J22" s="19">
        <f>E22-F22</f>
        <v>-20800</v>
      </c>
      <c r="K22" s="21"/>
    </row>
    <row r="23" spans="2:11" s="3" customFormat="1" ht="88.5" customHeight="1">
      <c r="B23" s="29" t="s">
        <v>38</v>
      </c>
      <c r="C23" s="16"/>
      <c r="D23" s="30"/>
      <c r="E23" s="19">
        <f>E24+E29+E33+E38</f>
        <v>19380800</v>
      </c>
      <c r="F23" s="19">
        <f>F24+F29+F33+F38</f>
        <v>18271891.759999998</v>
      </c>
      <c r="G23" s="19"/>
      <c r="H23" s="20"/>
      <c r="I23" s="19">
        <f>I24+I29+I33+I38</f>
        <v>18271891.759999998</v>
      </c>
      <c r="J23" s="19">
        <f>E23-F23</f>
        <v>1108908.240000002</v>
      </c>
      <c r="K23" s="21">
        <f>F23/E23*100</f>
        <v>94.2783154462148</v>
      </c>
    </row>
    <row r="24" spans="2:12" ht="241.5" customHeight="1">
      <c r="B24" s="31" t="s">
        <v>39</v>
      </c>
      <c r="C24" s="16" t="s">
        <v>40</v>
      </c>
      <c r="D24" s="32" t="s">
        <v>41</v>
      </c>
      <c r="E24" s="19">
        <v>18946900</v>
      </c>
      <c r="F24" s="19">
        <f>F25+F26+F27+F28</f>
        <v>17835470.689999998</v>
      </c>
      <c r="G24" s="19"/>
      <c r="H24" s="20"/>
      <c r="I24" s="19">
        <f>I25+I26+I27+I28</f>
        <v>17835470.689999998</v>
      </c>
      <c r="J24" s="19">
        <f>E24-F24</f>
        <v>1111429.3100000024</v>
      </c>
      <c r="K24" s="21">
        <f>F24/E24*100</f>
        <v>94.13397806501325</v>
      </c>
      <c r="L24" s="3"/>
    </row>
    <row r="25" spans="2:11" s="33" customFormat="1" ht="28.5" customHeight="1">
      <c r="B25" s="29"/>
      <c r="C25" s="14"/>
      <c r="D25" s="34" t="s">
        <v>42</v>
      </c>
      <c r="E25" s="35"/>
      <c r="F25" s="35">
        <v>17832813.24</v>
      </c>
      <c r="G25" s="36"/>
      <c r="H25" s="37"/>
      <c r="I25" s="35">
        <v>17832813.24</v>
      </c>
      <c r="J25" s="19"/>
      <c r="K25" s="21"/>
    </row>
    <row r="26" spans="2:11" s="33" customFormat="1" ht="25.5" customHeight="1">
      <c r="B26" s="29"/>
      <c r="C26" s="14"/>
      <c r="D26" s="34" t="s">
        <v>43</v>
      </c>
      <c r="E26" s="38"/>
      <c r="F26" s="38">
        <v>310.4</v>
      </c>
      <c r="G26" s="36"/>
      <c r="H26" s="37"/>
      <c r="I26" s="38">
        <v>310.4</v>
      </c>
      <c r="J26" s="19"/>
      <c r="K26" s="21"/>
    </row>
    <row r="27" spans="2:12" s="39" customFormat="1" ht="24" customHeight="1">
      <c r="B27" s="40"/>
      <c r="C27" s="41"/>
      <c r="D27" s="42" t="s">
        <v>44</v>
      </c>
      <c r="E27" s="35"/>
      <c r="F27" s="38">
        <v>2347.05</v>
      </c>
      <c r="G27" s="43"/>
      <c r="H27" s="44"/>
      <c r="I27" s="38">
        <v>2347.05</v>
      </c>
      <c r="J27" s="45"/>
      <c r="K27" s="21"/>
      <c r="L27" s="33"/>
    </row>
    <row r="28" spans="2:12" s="39" customFormat="1" ht="26.25">
      <c r="B28" s="40"/>
      <c r="C28" s="14"/>
      <c r="D28" s="34" t="s">
        <v>45</v>
      </c>
      <c r="E28" s="38"/>
      <c r="F28" s="38"/>
      <c r="G28" s="43"/>
      <c r="H28" s="44"/>
      <c r="I28" s="38"/>
      <c r="J28" s="45"/>
      <c r="K28" s="21"/>
      <c r="L28" s="33"/>
    </row>
    <row r="29" spans="2:12" s="39" customFormat="1" ht="253.5">
      <c r="B29" s="46" t="s">
        <v>46</v>
      </c>
      <c r="C29" s="14" t="s">
        <v>47</v>
      </c>
      <c r="D29" s="32" t="s">
        <v>48</v>
      </c>
      <c r="E29" s="47">
        <v>343800</v>
      </c>
      <c r="F29" s="48">
        <f>F30+F31+F32</f>
        <v>342609.5</v>
      </c>
      <c r="G29" s="43"/>
      <c r="H29" s="44"/>
      <c r="I29" s="48">
        <f>I30+I31+I32</f>
        <v>342609.5</v>
      </c>
      <c r="J29" s="19">
        <f>E29-F29</f>
        <v>1190.5</v>
      </c>
      <c r="K29" s="21">
        <f>F29/E29*100</f>
        <v>99.65372309482257</v>
      </c>
      <c r="L29" s="33"/>
    </row>
    <row r="30" spans="2:12" s="39" customFormat="1" ht="26.25">
      <c r="B30" s="46"/>
      <c r="C30" s="14"/>
      <c r="D30" s="34" t="s">
        <v>49</v>
      </c>
      <c r="E30" s="47"/>
      <c r="F30" s="38">
        <v>341131.63</v>
      </c>
      <c r="G30" s="43"/>
      <c r="H30" s="44"/>
      <c r="I30" s="38">
        <v>341131.63</v>
      </c>
      <c r="J30" s="19"/>
      <c r="K30" s="21"/>
      <c r="L30" s="33"/>
    </row>
    <row r="31" spans="2:12" s="39" customFormat="1" ht="26.25">
      <c r="B31" s="46"/>
      <c r="C31" s="14"/>
      <c r="D31" s="34" t="s">
        <v>50</v>
      </c>
      <c r="E31" s="47"/>
      <c r="F31" s="38">
        <v>1477.87</v>
      </c>
      <c r="G31" s="43"/>
      <c r="H31" s="44"/>
      <c r="I31" s="38">
        <v>1477.87</v>
      </c>
      <c r="J31" s="19"/>
      <c r="K31" s="21"/>
      <c r="L31" s="33"/>
    </row>
    <row r="32" spans="2:12" s="39" customFormat="1" ht="26.25">
      <c r="B32" s="46"/>
      <c r="C32" s="14"/>
      <c r="D32" s="34" t="s">
        <v>51</v>
      </c>
      <c r="E32" s="47"/>
      <c r="F32" s="38"/>
      <c r="G32" s="43"/>
      <c r="H32" s="44"/>
      <c r="I32" s="38"/>
      <c r="J32" s="19"/>
      <c r="K32" s="21"/>
      <c r="L32" s="33"/>
    </row>
    <row r="33" spans="2:12" s="39" customFormat="1" ht="56.25">
      <c r="B33" s="46" t="s">
        <v>52</v>
      </c>
      <c r="C33" s="14" t="s">
        <v>53</v>
      </c>
      <c r="D33" s="32" t="s">
        <v>54</v>
      </c>
      <c r="E33" s="47">
        <v>43000</v>
      </c>
      <c r="F33" s="47">
        <f>F34+F35+F36+F37</f>
        <v>42611.57</v>
      </c>
      <c r="G33" s="43"/>
      <c r="H33" s="44"/>
      <c r="I33" s="47">
        <f>I34+I35+I36+I37</f>
        <v>42611.57</v>
      </c>
      <c r="J33" s="19">
        <f>E33-F33</f>
        <v>388.4300000000003</v>
      </c>
      <c r="K33" s="21">
        <f>F33/E33*100</f>
        <v>99.09667441860465</v>
      </c>
      <c r="L33" s="33"/>
    </row>
    <row r="34" spans="2:12" s="39" customFormat="1" ht="27.75" customHeight="1">
      <c r="B34" s="46"/>
      <c r="C34" s="14"/>
      <c r="D34" s="34" t="s">
        <v>55</v>
      </c>
      <c r="E34" s="38"/>
      <c r="F34" s="38">
        <v>41340.15</v>
      </c>
      <c r="G34" s="43"/>
      <c r="H34" s="44"/>
      <c r="I34" s="38">
        <v>41340.15</v>
      </c>
      <c r="J34" s="19"/>
      <c r="K34" s="21"/>
      <c r="L34" s="33"/>
    </row>
    <row r="35" spans="2:12" s="39" customFormat="1" ht="26.25">
      <c r="B35" s="46"/>
      <c r="C35" s="14"/>
      <c r="D35" s="34" t="s">
        <v>56</v>
      </c>
      <c r="E35" s="38"/>
      <c r="F35" s="38">
        <v>596.42</v>
      </c>
      <c r="G35" s="43"/>
      <c r="H35" s="44"/>
      <c r="I35" s="38">
        <v>596.42</v>
      </c>
      <c r="J35" s="19"/>
      <c r="K35" s="21"/>
      <c r="L35" s="33"/>
    </row>
    <row r="36" spans="2:12" s="39" customFormat="1" ht="26.25">
      <c r="B36" s="46"/>
      <c r="C36" s="14"/>
      <c r="D36" s="34" t="s">
        <v>57</v>
      </c>
      <c r="E36" s="38"/>
      <c r="F36" s="38">
        <v>675</v>
      </c>
      <c r="G36" s="43"/>
      <c r="H36" s="44"/>
      <c r="I36" s="38">
        <v>675</v>
      </c>
      <c r="J36" s="19"/>
      <c r="K36" s="21"/>
      <c r="L36" s="33"/>
    </row>
    <row r="37" spans="2:12" s="39" customFormat="1" ht="26.25">
      <c r="B37" s="46"/>
      <c r="C37" s="14"/>
      <c r="D37" s="34" t="s">
        <v>58</v>
      </c>
      <c r="E37" s="38"/>
      <c r="F37" s="38"/>
      <c r="G37" s="43"/>
      <c r="H37" s="44"/>
      <c r="I37" s="38"/>
      <c r="J37" s="19"/>
      <c r="K37" s="21"/>
      <c r="L37" s="33"/>
    </row>
    <row r="38" spans="2:12" s="39" customFormat="1" ht="186" customHeight="1">
      <c r="B38" s="46" t="s">
        <v>59</v>
      </c>
      <c r="C38" s="14" t="s">
        <v>60</v>
      </c>
      <c r="D38" s="32" t="s">
        <v>61</v>
      </c>
      <c r="E38" s="47">
        <v>47100</v>
      </c>
      <c r="F38" s="47">
        <f>F39</f>
        <v>51200</v>
      </c>
      <c r="G38" s="43"/>
      <c r="H38" s="44"/>
      <c r="I38" s="47">
        <f>I39</f>
        <v>51200</v>
      </c>
      <c r="J38" s="19">
        <f>E38-F38</f>
        <v>-4100</v>
      </c>
      <c r="K38" s="21">
        <f>F38/E38*100</f>
        <v>108.70488322717623</v>
      </c>
      <c r="L38" s="33"/>
    </row>
    <row r="39" spans="2:12" s="39" customFormat="1" ht="26.25">
      <c r="B39" s="46"/>
      <c r="C39" s="14"/>
      <c r="D39" s="34" t="s">
        <v>62</v>
      </c>
      <c r="E39" s="38"/>
      <c r="F39" s="38">
        <v>51200</v>
      </c>
      <c r="G39" s="43"/>
      <c r="H39" s="44"/>
      <c r="I39" s="38">
        <v>51200</v>
      </c>
      <c r="J39" s="19"/>
      <c r="K39" s="21"/>
      <c r="L39" s="33"/>
    </row>
    <row r="40" spans="2:12" s="39" customFormat="1" ht="80.25" customHeight="1">
      <c r="B40" s="46" t="s">
        <v>63</v>
      </c>
      <c r="C40" s="14" t="s">
        <v>64</v>
      </c>
      <c r="D40" s="32" t="s">
        <v>65</v>
      </c>
      <c r="E40" s="47">
        <f>E41+E44+E47+E52+E57</f>
        <v>4513900</v>
      </c>
      <c r="F40" s="47">
        <f>F41+F44+F47+F52+F57+F60+F63</f>
        <v>4439575.160000001</v>
      </c>
      <c r="G40" s="43"/>
      <c r="H40" s="44"/>
      <c r="I40" s="47">
        <f>I41+I44+I47+I52+I57+I60+I63</f>
        <v>4439575.160000001</v>
      </c>
      <c r="J40" s="19">
        <f>E40-F40</f>
        <v>74324.83999999892</v>
      </c>
      <c r="K40" s="21">
        <f>F40/E40*100</f>
        <v>98.35342298234345</v>
      </c>
      <c r="L40" s="33"/>
    </row>
    <row r="41" spans="2:12" s="39" customFormat="1" ht="86.25" customHeight="1">
      <c r="B41" s="46" t="s">
        <v>66</v>
      </c>
      <c r="C41" s="14"/>
      <c r="D41" s="32" t="s">
        <v>67</v>
      </c>
      <c r="E41" s="47">
        <v>823000</v>
      </c>
      <c r="F41" s="47">
        <f>F42+F43</f>
        <v>823540.65</v>
      </c>
      <c r="G41" s="43"/>
      <c r="H41" s="44"/>
      <c r="I41" s="47">
        <f>I42+I43</f>
        <v>823540.65</v>
      </c>
      <c r="J41" s="19"/>
      <c r="K41" s="21">
        <f>F41/E41*100</f>
        <v>100.06569258809235</v>
      </c>
      <c r="L41" s="33"/>
    </row>
    <row r="42" spans="2:12" s="39" customFormat="1" ht="26.25">
      <c r="B42" s="46"/>
      <c r="C42" s="14"/>
      <c r="D42" s="34" t="s">
        <v>68</v>
      </c>
      <c r="E42" s="38"/>
      <c r="F42" s="38">
        <v>816141.74</v>
      </c>
      <c r="G42" s="43"/>
      <c r="H42" s="44"/>
      <c r="I42" s="38">
        <v>816141.74</v>
      </c>
      <c r="J42" s="19"/>
      <c r="K42" s="21"/>
      <c r="L42" s="33"/>
    </row>
    <row r="43" spans="2:12" s="39" customFormat="1" ht="26.25">
      <c r="B43" s="46"/>
      <c r="C43" s="14"/>
      <c r="D43" s="34" t="s">
        <v>69</v>
      </c>
      <c r="E43" s="38"/>
      <c r="F43" s="38">
        <v>7398.91</v>
      </c>
      <c r="G43" s="43"/>
      <c r="H43" s="44"/>
      <c r="I43" s="38">
        <v>7398.91</v>
      </c>
      <c r="J43" s="19"/>
      <c r="K43" s="21"/>
      <c r="L43" s="33"/>
    </row>
    <row r="44" spans="2:12" s="39" customFormat="1" ht="122.25" customHeight="1">
      <c r="B44" s="46" t="s">
        <v>70</v>
      </c>
      <c r="C44" s="14"/>
      <c r="D44" s="32" t="s">
        <v>71</v>
      </c>
      <c r="E44" s="47">
        <v>31000</v>
      </c>
      <c r="F44" s="47">
        <f>F45+F46</f>
        <v>20626.690000000002</v>
      </c>
      <c r="G44" s="43"/>
      <c r="H44" s="44"/>
      <c r="I44" s="47">
        <f>I45+I46</f>
        <v>20626.690000000002</v>
      </c>
      <c r="J44" s="19"/>
      <c r="K44" s="21">
        <f>F44/E44*100</f>
        <v>66.53770967741937</v>
      </c>
      <c r="L44" s="33"/>
    </row>
    <row r="45" spans="2:12" s="39" customFormat="1" ht="26.25">
      <c r="B45" s="46"/>
      <c r="C45" s="14"/>
      <c r="D45" s="34" t="s">
        <v>72</v>
      </c>
      <c r="E45" s="38"/>
      <c r="F45" s="38">
        <v>17499.7</v>
      </c>
      <c r="G45" s="43"/>
      <c r="H45" s="44"/>
      <c r="I45" s="38">
        <v>17499.7</v>
      </c>
      <c r="J45" s="19"/>
      <c r="K45" s="21"/>
      <c r="L45" s="33"/>
    </row>
    <row r="46" spans="2:12" s="39" customFormat="1" ht="26.25">
      <c r="B46" s="46"/>
      <c r="C46" s="14"/>
      <c r="D46" s="34" t="s">
        <v>73</v>
      </c>
      <c r="E46" s="38"/>
      <c r="F46" s="38">
        <v>3126.99</v>
      </c>
      <c r="G46" s="43"/>
      <c r="H46" s="44"/>
      <c r="I46" s="38">
        <v>3126.99</v>
      </c>
      <c r="J46" s="19"/>
      <c r="K46" s="21"/>
      <c r="L46" s="33"/>
    </row>
    <row r="47" spans="2:12" s="39" customFormat="1" ht="93.75" customHeight="1">
      <c r="B47" s="46" t="s">
        <v>74</v>
      </c>
      <c r="C47" s="14"/>
      <c r="D47" s="32" t="s">
        <v>75</v>
      </c>
      <c r="E47" s="47">
        <v>3263700</v>
      </c>
      <c r="F47" s="47">
        <f>F48+F49+F50+F51</f>
        <v>3262570.31</v>
      </c>
      <c r="G47" s="43"/>
      <c r="H47" s="44"/>
      <c r="I47" s="47">
        <f>I48+I49+I50+I51</f>
        <v>3262570.31</v>
      </c>
      <c r="J47" s="19"/>
      <c r="K47" s="21">
        <f>F47/E47*100</f>
        <v>99.96538621809603</v>
      </c>
      <c r="L47" s="33"/>
    </row>
    <row r="48" spans="2:12" s="39" customFormat="1" ht="26.25">
      <c r="B48" s="46"/>
      <c r="C48" s="14"/>
      <c r="D48" s="34" t="s">
        <v>76</v>
      </c>
      <c r="E48" s="38"/>
      <c r="F48" s="38">
        <v>3210368.01</v>
      </c>
      <c r="G48" s="43"/>
      <c r="H48" s="44"/>
      <c r="I48" s="38">
        <v>3210368.01</v>
      </c>
      <c r="J48" s="19"/>
      <c r="K48" s="21"/>
      <c r="L48" s="33"/>
    </row>
    <row r="49" spans="2:12" s="39" customFormat="1" ht="26.25">
      <c r="B49" s="46"/>
      <c r="C49" s="14"/>
      <c r="D49" s="34" t="s">
        <v>77</v>
      </c>
      <c r="E49" s="38"/>
      <c r="F49" s="38">
        <v>51074.33</v>
      </c>
      <c r="G49" s="43"/>
      <c r="H49" s="44"/>
      <c r="I49" s="38">
        <v>51074.33</v>
      </c>
      <c r="J49" s="19"/>
      <c r="K49" s="21"/>
      <c r="L49" s="33"/>
    </row>
    <row r="50" spans="2:12" s="39" customFormat="1" ht="26.25">
      <c r="B50" s="46"/>
      <c r="C50" s="14"/>
      <c r="D50" s="34" t="s">
        <v>78</v>
      </c>
      <c r="E50" s="38"/>
      <c r="F50" s="38">
        <v>1127.97</v>
      </c>
      <c r="G50" s="43"/>
      <c r="H50" s="44"/>
      <c r="I50" s="38">
        <v>1127.97</v>
      </c>
      <c r="J50" s="19"/>
      <c r="K50" s="21"/>
      <c r="L50" s="33"/>
    </row>
    <row r="51" spans="2:12" s="39" customFormat="1" ht="26.25">
      <c r="B51" s="46"/>
      <c r="C51" s="14"/>
      <c r="D51" s="34" t="s">
        <v>79</v>
      </c>
      <c r="E51" s="38"/>
      <c r="F51" s="38"/>
      <c r="G51" s="43"/>
      <c r="H51" s="44"/>
      <c r="I51" s="38"/>
      <c r="J51" s="19"/>
      <c r="K51" s="21"/>
      <c r="L51" s="33"/>
    </row>
    <row r="52" spans="2:12" s="39" customFormat="1" ht="126.75" customHeight="1">
      <c r="B52" s="46" t="s">
        <v>80</v>
      </c>
      <c r="C52" s="14"/>
      <c r="D52" s="32" t="s">
        <v>81</v>
      </c>
      <c r="E52" s="47">
        <v>9800</v>
      </c>
      <c r="F52" s="47">
        <f>F53+F54+F55+F56</f>
        <v>-21304.420000000002</v>
      </c>
      <c r="G52" s="43"/>
      <c r="H52" s="44"/>
      <c r="I52" s="47">
        <f>I53+I54+I55+I56</f>
        <v>-21304.420000000002</v>
      </c>
      <c r="J52" s="19"/>
      <c r="K52" s="21">
        <f>F52/E52*100</f>
        <v>-217.39204081632658</v>
      </c>
      <c r="L52" s="33"/>
    </row>
    <row r="53" spans="2:12" s="39" customFormat="1" ht="26.25">
      <c r="B53" s="46"/>
      <c r="C53" s="14"/>
      <c r="D53" s="34" t="s">
        <v>82</v>
      </c>
      <c r="E53" s="38"/>
      <c r="F53" s="38">
        <v>-22067.59</v>
      </c>
      <c r="G53" s="43"/>
      <c r="H53" s="44"/>
      <c r="I53" s="38">
        <v>-22067.59</v>
      </c>
      <c r="J53" s="19"/>
      <c r="K53" s="21"/>
      <c r="L53" s="33"/>
    </row>
    <row r="54" spans="2:12" s="39" customFormat="1" ht="26.25">
      <c r="B54" s="46"/>
      <c r="C54" s="14"/>
      <c r="D54" s="34" t="s">
        <v>83</v>
      </c>
      <c r="E54" s="38"/>
      <c r="F54" s="38">
        <v>718.17</v>
      </c>
      <c r="G54" s="43"/>
      <c r="H54" s="44"/>
      <c r="I54" s="38">
        <v>718.17</v>
      </c>
      <c r="J54" s="19"/>
      <c r="K54" s="21"/>
      <c r="L54" s="33"/>
    </row>
    <row r="55" spans="2:12" s="39" customFormat="1" ht="26.25">
      <c r="B55" s="46"/>
      <c r="C55" s="14"/>
      <c r="D55" s="34" t="s">
        <v>84</v>
      </c>
      <c r="E55" s="38"/>
      <c r="F55" s="38">
        <v>45</v>
      </c>
      <c r="G55" s="43"/>
      <c r="H55" s="44"/>
      <c r="I55" s="38">
        <v>45</v>
      </c>
      <c r="J55" s="19"/>
      <c r="K55" s="21"/>
      <c r="L55" s="33"/>
    </row>
    <row r="56" spans="2:12" s="39" customFormat="1" ht="26.25">
      <c r="B56" s="46"/>
      <c r="C56" s="14"/>
      <c r="D56" s="34" t="s">
        <v>85</v>
      </c>
      <c r="E56" s="38"/>
      <c r="F56" s="38"/>
      <c r="G56" s="43"/>
      <c r="H56" s="44"/>
      <c r="I56" s="38"/>
      <c r="J56" s="19"/>
      <c r="K56" s="21"/>
      <c r="L56" s="33"/>
    </row>
    <row r="57" spans="2:12" s="39" customFormat="1" ht="69.75" customHeight="1">
      <c r="B57" s="46" t="s">
        <v>86</v>
      </c>
      <c r="C57" s="14"/>
      <c r="D57" s="32" t="s">
        <v>87</v>
      </c>
      <c r="E57" s="47">
        <v>386400</v>
      </c>
      <c r="F57" s="47">
        <f>F58+F59</f>
        <v>353792.62</v>
      </c>
      <c r="G57" s="43"/>
      <c r="H57" s="44"/>
      <c r="I57" s="47">
        <f>I58+I59</f>
        <v>353792.62</v>
      </c>
      <c r="J57" s="19"/>
      <c r="K57" s="21">
        <f>F57/E57*100</f>
        <v>91.5612370600414</v>
      </c>
      <c r="L57" s="33"/>
    </row>
    <row r="58" spans="2:12" s="39" customFormat="1" ht="26.25">
      <c r="B58" s="46"/>
      <c r="C58" s="14"/>
      <c r="D58" s="34" t="s">
        <v>88</v>
      </c>
      <c r="E58" s="38"/>
      <c r="F58" s="38">
        <v>353127.71</v>
      </c>
      <c r="G58" s="43"/>
      <c r="H58" s="44"/>
      <c r="I58" s="38">
        <v>353127.71</v>
      </c>
      <c r="J58" s="19"/>
      <c r="K58" s="21"/>
      <c r="L58" s="33"/>
    </row>
    <row r="59" spans="2:12" s="39" customFormat="1" ht="26.25">
      <c r="B59" s="46"/>
      <c r="C59" s="14"/>
      <c r="D59" s="34" t="s">
        <v>89</v>
      </c>
      <c r="E59" s="38"/>
      <c r="F59" s="38">
        <v>664.91</v>
      </c>
      <c r="G59" s="43"/>
      <c r="H59" s="44"/>
      <c r="I59" s="38">
        <v>664.91</v>
      </c>
      <c r="J59" s="19"/>
      <c r="K59" s="21"/>
      <c r="L59" s="33"/>
    </row>
    <row r="60" spans="2:12" s="39" customFormat="1" ht="26.25">
      <c r="B60" s="46"/>
      <c r="C60" s="14"/>
      <c r="D60" s="32" t="s">
        <v>90</v>
      </c>
      <c r="E60" s="38"/>
      <c r="F60" s="47">
        <f>F61+F62</f>
        <v>340.66</v>
      </c>
      <c r="G60" s="43"/>
      <c r="H60" s="44"/>
      <c r="I60" s="47">
        <f>I61+I62</f>
        <v>340.66</v>
      </c>
      <c r="J60" s="19"/>
      <c r="K60" s="21"/>
      <c r="L60" s="33"/>
    </row>
    <row r="61" spans="2:12" s="39" customFormat="1" ht="26.25">
      <c r="B61" s="46"/>
      <c r="C61" s="14"/>
      <c r="D61" s="34" t="s">
        <v>91</v>
      </c>
      <c r="E61" s="38"/>
      <c r="F61" s="38">
        <v>334.5</v>
      </c>
      <c r="G61" s="43"/>
      <c r="H61" s="44"/>
      <c r="I61" s="38">
        <v>334.5</v>
      </c>
      <c r="J61" s="19"/>
      <c r="K61" s="21"/>
      <c r="L61" s="33"/>
    </row>
    <row r="62" spans="2:12" s="39" customFormat="1" ht="26.25">
      <c r="B62" s="46"/>
      <c r="C62" s="14"/>
      <c r="D62" s="34" t="s">
        <v>92</v>
      </c>
      <c r="E62" s="38"/>
      <c r="F62" s="38">
        <v>6.16</v>
      </c>
      <c r="G62" s="43"/>
      <c r="H62" s="44"/>
      <c r="I62" s="38">
        <v>6.16</v>
      </c>
      <c r="J62" s="19"/>
      <c r="K62" s="21"/>
      <c r="L62" s="33"/>
    </row>
    <row r="63" spans="2:12" s="39" customFormat="1" ht="26.25">
      <c r="B63" s="46"/>
      <c r="C63" s="14"/>
      <c r="D63" s="32" t="s">
        <v>93</v>
      </c>
      <c r="E63" s="38"/>
      <c r="F63" s="47">
        <f>F64</f>
        <v>8.65</v>
      </c>
      <c r="G63" s="43"/>
      <c r="H63" s="44"/>
      <c r="I63" s="47">
        <f>I64</f>
        <v>8.65</v>
      </c>
      <c r="J63" s="19"/>
      <c r="K63" s="21"/>
      <c r="L63" s="33"/>
    </row>
    <row r="64" spans="2:12" s="39" customFormat="1" ht="26.25">
      <c r="B64" s="46"/>
      <c r="C64" s="14"/>
      <c r="D64" s="34" t="s">
        <v>94</v>
      </c>
      <c r="E64" s="38"/>
      <c r="F64" s="38">
        <v>8.65</v>
      </c>
      <c r="G64" s="43"/>
      <c r="H64" s="44"/>
      <c r="I64" s="38">
        <v>8.65</v>
      </c>
      <c r="J64" s="19"/>
      <c r="K64" s="21"/>
      <c r="L64" s="33"/>
    </row>
    <row r="65" spans="2:12" s="39" customFormat="1" ht="109.5" customHeight="1">
      <c r="B65" s="29" t="s">
        <v>95</v>
      </c>
      <c r="C65" s="14" t="s">
        <v>96</v>
      </c>
      <c r="D65" s="32" t="s">
        <v>97</v>
      </c>
      <c r="E65" s="47">
        <v>488500</v>
      </c>
      <c r="F65" s="47">
        <f>F66+F67+F68</f>
        <v>485071.5</v>
      </c>
      <c r="G65" s="36"/>
      <c r="H65" s="37"/>
      <c r="I65" s="47">
        <f>I66+I67+I68</f>
        <v>485071.5</v>
      </c>
      <c r="J65" s="19">
        <f>E65-F65</f>
        <v>3428.5</v>
      </c>
      <c r="K65" s="21">
        <f>F65/E65*100</f>
        <v>99.29815762538384</v>
      </c>
      <c r="L65" s="33"/>
    </row>
    <row r="66" spans="2:12" s="39" customFormat="1" ht="26.25">
      <c r="B66" s="40" t="s">
        <v>98</v>
      </c>
      <c r="C66" s="14"/>
      <c r="D66" s="34" t="s">
        <v>99</v>
      </c>
      <c r="E66" s="38"/>
      <c r="F66" s="38">
        <v>475497.21</v>
      </c>
      <c r="G66" s="43"/>
      <c r="H66" s="44"/>
      <c r="I66" s="38">
        <v>475497.21</v>
      </c>
      <c r="J66" s="19"/>
      <c r="K66" s="21"/>
      <c r="L66" s="33"/>
    </row>
    <row r="67" spans="2:12" s="39" customFormat="1" ht="26.25">
      <c r="B67" s="40" t="s">
        <v>100</v>
      </c>
      <c r="C67" s="14"/>
      <c r="D67" s="34" t="s">
        <v>101</v>
      </c>
      <c r="E67" s="38"/>
      <c r="F67" s="38">
        <v>9574.29</v>
      </c>
      <c r="G67" s="43"/>
      <c r="H67" s="44"/>
      <c r="I67" s="38">
        <v>9574.29</v>
      </c>
      <c r="J67" s="19"/>
      <c r="K67" s="21"/>
      <c r="L67" s="33"/>
    </row>
    <row r="68" spans="2:12" s="39" customFormat="1" ht="30" customHeight="1">
      <c r="B68" s="40" t="s">
        <v>100</v>
      </c>
      <c r="C68" s="14"/>
      <c r="D68" s="34" t="s">
        <v>102</v>
      </c>
      <c r="E68" s="38"/>
      <c r="F68" s="38"/>
      <c r="G68" s="43"/>
      <c r="H68" s="44"/>
      <c r="I68" s="38"/>
      <c r="J68" s="19"/>
      <c r="K68" s="21"/>
      <c r="L68" s="33"/>
    </row>
    <row r="69" spans="2:11" s="33" customFormat="1" ht="26.25" hidden="1">
      <c r="B69" s="29" t="s">
        <v>103</v>
      </c>
      <c r="C69" s="14"/>
      <c r="D69" s="32"/>
      <c r="E69" s="47"/>
      <c r="F69" s="47"/>
      <c r="G69" s="36"/>
      <c r="H69" s="37"/>
      <c r="I69" s="47"/>
      <c r="J69" s="19">
        <f>E69-F69</f>
        <v>0</v>
      </c>
      <c r="K69" s="21" t="e">
        <f>F69/E69*100</f>
        <v>#DIV/0!</v>
      </c>
    </row>
    <row r="70" spans="2:11" s="33" customFormat="1" ht="26.25">
      <c r="B70" s="29" t="s">
        <v>103</v>
      </c>
      <c r="C70" s="14"/>
      <c r="D70" s="32"/>
      <c r="E70" s="47">
        <f>E71+E76</f>
        <v>8728500</v>
      </c>
      <c r="F70" s="47">
        <f>F71+F76</f>
        <v>8359994.73</v>
      </c>
      <c r="G70" s="36"/>
      <c r="H70" s="37"/>
      <c r="I70" s="47">
        <f>I71+I76</f>
        <v>8359994.73</v>
      </c>
      <c r="J70" s="19">
        <f>E70-F70</f>
        <v>368505.26999999955</v>
      </c>
      <c r="K70" s="21">
        <f>F70/E70*100</f>
        <v>95.77813748066679</v>
      </c>
    </row>
    <row r="71" spans="2:12" s="39" customFormat="1" ht="152.25" customHeight="1">
      <c r="B71" s="29" t="s">
        <v>104</v>
      </c>
      <c r="C71" s="14" t="s">
        <v>105</v>
      </c>
      <c r="D71" s="32" t="s">
        <v>106</v>
      </c>
      <c r="E71" s="47">
        <v>702200</v>
      </c>
      <c r="F71" s="47">
        <f>F72+F73+F74+F75</f>
        <v>700670.78</v>
      </c>
      <c r="G71" s="36"/>
      <c r="H71" s="37"/>
      <c r="I71" s="47">
        <f>I72+I73+I74+I75</f>
        <v>700670.78</v>
      </c>
      <c r="J71" s="19"/>
      <c r="K71" s="21">
        <f>F71/E71*100</f>
        <v>99.7822244374822</v>
      </c>
      <c r="L71" s="33"/>
    </row>
    <row r="72" spans="2:12" s="39" customFormat="1" ht="151.5" customHeight="1">
      <c r="B72" s="49" t="s">
        <v>104</v>
      </c>
      <c r="C72" s="14"/>
      <c r="D72" s="34" t="s">
        <v>107</v>
      </c>
      <c r="E72" s="38"/>
      <c r="F72" s="38">
        <v>696565.91</v>
      </c>
      <c r="G72" s="43"/>
      <c r="H72" s="44"/>
      <c r="I72" s="38">
        <v>696565.91</v>
      </c>
      <c r="J72" s="50"/>
      <c r="K72" s="21"/>
      <c r="L72" s="33"/>
    </row>
    <row r="73" spans="2:12" s="39" customFormat="1" ht="133.5" customHeight="1">
      <c r="B73" s="49" t="s">
        <v>104</v>
      </c>
      <c r="C73" s="14"/>
      <c r="D73" s="34" t="s">
        <v>108</v>
      </c>
      <c r="E73" s="38"/>
      <c r="F73" s="38">
        <v>4104.87</v>
      </c>
      <c r="G73" s="43"/>
      <c r="H73" s="44"/>
      <c r="I73" s="38">
        <v>4104.87</v>
      </c>
      <c r="J73" s="50"/>
      <c r="K73" s="21"/>
      <c r="L73" s="33"/>
    </row>
    <row r="74" spans="2:12" s="39" customFormat="1" ht="130.5" customHeight="1">
      <c r="B74" s="49" t="s">
        <v>104</v>
      </c>
      <c r="C74" s="14"/>
      <c r="D74" s="34" t="s">
        <v>109</v>
      </c>
      <c r="E74" s="38"/>
      <c r="F74" s="38"/>
      <c r="G74" s="43"/>
      <c r="H74" s="44"/>
      <c r="I74" s="38"/>
      <c r="J74" s="50"/>
      <c r="K74" s="21"/>
      <c r="L74" s="33"/>
    </row>
    <row r="75" spans="2:12" s="39" customFormat="1" ht="129.75" customHeight="1">
      <c r="B75" s="40" t="s">
        <v>110</v>
      </c>
      <c r="C75" s="14"/>
      <c r="D75" s="34" t="s">
        <v>111</v>
      </c>
      <c r="E75" s="38"/>
      <c r="F75" s="38"/>
      <c r="G75" s="43"/>
      <c r="H75" s="44"/>
      <c r="I75" s="38"/>
      <c r="J75" s="50"/>
      <c r="K75" s="21"/>
      <c r="L75" s="33"/>
    </row>
    <row r="76" spans="2:11" s="33" customFormat="1" ht="154.5" customHeight="1">
      <c r="B76" s="29" t="s">
        <v>112</v>
      </c>
      <c r="C76" s="14" t="s">
        <v>113</v>
      </c>
      <c r="D76" s="32" t="s">
        <v>114</v>
      </c>
      <c r="E76" s="47">
        <v>8026300</v>
      </c>
      <c r="F76" s="47">
        <f>F77+F78+F79</f>
        <v>7659323.95</v>
      </c>
      <c r="G76" s="36"/>
      <c r="H76" s="37"/>
      <c r="I76" s="47">
        <f>I77+I78+I79</f>
        <v>7659323.95</v>
      </c>
      <c r="J76" s="19">
        <f>E76-F76</f>
        <v>366976.0499999998</v>
      </c>
      <c r="K76" s="21">
        <f>F76/E76*100</f>
        <v>95.42783038261715</v>
      </c>
    </row>
    <row r="77" spans="2:12" s="39" customFormat="1" ht="27.75" customHeight="1">
      <c r="B77" s="40" t="s">
        <v>115</v>
      </c>
      <c r="C77" s="14"/>
      <c r="D77" s="34" t="s">
        <v>116</v>
      </c>
      <c r="E77" s="38"/>
      <c r="F77" s="38">
        <v>7591363.09</v>
      </c>
      <c r="G77" s="43"/>
      <c r="H77" s="44"/>
      <c r="I77" s="38">
        <v>7591363.09</v>
      </c>
      <c r="J77" s="50"/>
      <c r="K77" s="21"/>
      <c r="L77" s="33"/>
    </row>
    <row r="78" spans="2:12" s="39" customFormat="1" ht="26.25" customHeight="1">
      <c r="B78" s="40" t="s">
        <v>117</v>
      </c>
      <c r="C78" s="14"/>
      <c r="D78" s="34" t="s">
        <v>118</v>
      </c>
      <c r="E78" s="38"/>
      <c r="F78" s="38">
        <v>63703.86</v>
      </c>
      <c r="G78" s="43"/>
      <c r="H78" s="44"/>
      <c r="I78" s="38">
        <v>63703.86</v>
      </c>
      <c r="J78" s="50"/>
      <c r="K78" s="21"/>
      <c r="L78" s="33"/>
    </row>
    <row r="79" spans="2:12" s="39" customFormat="1" ht="30.75" customHeight="1">
      <c r="B79" s="40" t="s">
        <v>117</v>
      </c>
      <c r="C79" s="14"/>
      <c r="D79" s="34" t="s">
        <v>119</v>
      </c>
      <c r="E79" s="38"/>
      <c r="F79" s="38">
        <v>4257</v>
      </c>
      <c r="G79" s="43"/>
      <c r="H79" s="44"/>
      <c r="I79" s="38">
        <v>4257</v>
      </c>
      <c r="J79" s="50"/>
      <c r="K79" s="21"/>
      <c r="L79" s="33"/>
    </row>
    <row r="80" spans="2:11" s="33" customFormat="1" ht="51.75" customHeight="1">
      <c r="B80" s="29" t="s">
        <v>120</v>
      </c>
      <c r="C80" s="14" t="s">
        <v>121</v>
      </c>
      <c r="D80" s="32" t="s">
        <v>122</v>
      </c>
      <c r="E80" s="18">
        <v>5100</v>
      </c>
      <c r="F80" s="18">
        <f>F81+F82+F83</f>
        <v>3401.14</v>
      </c>
      <c r="G80" s="36"/>
      <c r="H80" s="37"/>
      <c r="I80" s="18">
        <f>I81+I82+I83</f>
        <v>3401.14</v>
      </c>
      <c r="J80" s="19">
        <f>E80-F80</f>
        <v>1698.8600000000001</v>
      </c>
      <c r="K80" s="21">
        <f>F80/E80*100</f>
        <v>66.68901960784314</v>
      </c>
    </row>
    <row r="81" spans="2:12" s="39" customFormat="1" ht="48.75" customHeight="1">
      <c r="B81" s="40" t="s">
        <v>120</v>
      </c>
      <c r="C81" s="14"/>
      <c r="D81" s="34" t="s">
        <v>123</v>
      </c>
      <c r="E81" s="38"/>
      <c r="F81" s="38"/>
      <c r="G81" s="43"/>
      <c r="H81" s="44"/>
      <c r="I81" s="38"/>
      <c r="J81" s="45"/>
      <c r="K81" s="21"/>
      <c r="L81" s="33"/>
    </row>
    <row r="82" spans="2:12" s="39" customFormat="1" ht="49.5" customHeight="1">
      <c r="B82" s="40" t="s">
        <v>120</v>
      </c>
      <c r="C82" s="14"/>
      <c r="D82" s="34" t="s">
        <v>124</v>
      </c>
      <c r="E82" s="38"/>
      <c r="F82" s="38">
        <v>158.64</v>
      </c>
      <c r="G82" s="43"/>
      <c r="H82" s="44"/>
      <c r="I82" s="38">
        <v>158.64</v>
      </c>
      <c r="J82" s="51"/>
      <c r="K82" s="21"/>
      <c r="L82" s="33"/>
    </row>
    <row r="83" spans="2:12" s="39" customFormat="1" ht="49.5" customHeight="1">
      <c r="B83" s="40"/>
      <c r="C83" s="14"/>
      <c r="D83" s="34" t="s">
        <v>125</v>
      </c>
      <c r="E83" s="38"/>
      <c r="F83" s="38">
        <v>3242.5</v>
      </c>
      <c r="G83" s="43"/>
      <c r="H83" s="44"/>
      <c r="I83" s="38">
        <v>3242.5</v>
      </c>
      <c r="J83" s="51"/>
      <c r="K83" s="21"/>
      <c r="L83" s="33"/>
    </row>
    <row r="84" spans="2:12" s="39" customFormat="1" ht="70.5" customHeight="1">
      <c r="B84" s="46" t="s">
        <v>126</v>
      </c>
      <c r="C84" s="14" t="s">
        <v>127</v>
      </c>
      <c r="D84" s="32" t="s">
        <v>128</v>
      </c>
      <c r="E84" s="47">
        <f>E85+E86+E87+E88</f>
        <v>1294100</v>
      </c>
      <c r="F84" s="47">
        <f>F85+F86+F88+F87</f>
        <v>1260088.7</v>
      </c>
      <c r="G84" s="43"/>
      <c r="H84" s="44"/>
      <c r="I84" s="47">
        <f>I85+I86+I88+I87</f>
        <v>1260088.7</v>
      </c>
      <c r="J84" s="19">
        <f>E84-F84</f>
        <v>34011.30000000005</v>
      </c>
      <c r="K84" s="21">
        <f>F84/E84*100</f>
        <v>97.37181825206707</v>
      </c>
      <c r="L84" s="33"/>
    </row>
    <row r="85" spans="2:11" s="33" customFormat="1" ht="204" customHeight="1">
      <c r="B85" s="40" t="s">
        <v>129</v>
      </c>
      <c r="C85" s="13"/>
      <c r="D85" s="34" t="s">
        <v>130</v>
      </c>
      <c r="E85" s="38">
        <v>962300</v>
      </c>
      <c r="F85" s="38">
        <v>937353.03</v>
      </c>
      <c r="G85" s="36"/>
      <c r="H85" s="37"/>
      <c r="I85" s="38">
        <v>937353.03</v>
      </c>
      <c r="J85" s="19">
        <f>E85-F85</f>
        <v>24946.969999999972</v>
      </c>
      <c r="K85" s="21">
        <f>F85/E85*100</f>
        <v>97.40756832588589</v>
      </c>
    </row>
    <row r="86" spans="2:11" s="33" customFormat="1" ht="177" customHeight="1">
      <c r="B86" s="40" t="s">
        <v>131</v>
      </c>
      <c r="C86" s="13"/>
      <c r="D86" s="34" t="s">
        <v>132</v>
      </c>
      <c r="E86" s="38">
        <v>171200</v>
      </c>
      <c r="F86" s="38">
        <v>152916.12</v>
      </c>
      <c r="G86" s="36"/>
      <c r="H86" s="37"/>
      <c r="I86" s="38">
        <v>152916.12</v>
      </c>
      <c r="J86" s="19">
        <f>E86-F86</f>
        <v>18283.880000000005</v>
      </c>
      <c r="K86" s="21">
        <f>F86/E86*100</f>
        <v>89.32016355140186</v>
      </c>
    </row>
    <row r="87" spans="2:11" s="33" customFormat="1" ht="177" customHeight="1">
      <c r="B87" s="40" t="s">
        <v>133</v>
      </c>
      <c r="C87" s="13"/>
      <c r="D87" s="34" t="s">
        <v>134</v>
      </c>
      <c r="E87" s="38">
        <v>66600</v>
      </c>
      <c r="F87" s="38">
        <v>66834</v>
      </c>
      <c r="G87" s="36"/>
      <c r="H87" s="37"/>
      <c r="I87" s="38">
        <v>66834</v>
      </c>
      <c r="J87" s="19"/>
      <c r="K87" s="21">
        <f>F87/E87*100</f>
        <v>100.35135135135135</v>
      </c>
    </row>
    <row r="88" spans="2:11" s="33" customFormat="1" ht="177" customHeight="1">
      <c r="B88" s="40" t="s">
        <v>135</v>
      </c>
      <c r="C88" s="13"/>
      <c r="D88" s="34" t="s">
        <v>136</v>
      </c>
      <c r="E88" s="38">
        <v>94000</v>
      </c>
      <c r="F88" s="38">
        <v>102985.55</v>
      </c>
      <c r="G88" s="43"/>
      <c r="H88" s="44"/>
      <c r="I88" s="38">
        <v>102985.55</v>
      </c>
      <c r="J88" s="19">
        <f>E88-F88</f>
        <v>-8985.550000000003</v>
      </c>
      <c r="K88" s="21">
        <f>F88/E88*100</f>
        <v>109.55909574468086</v>
      </c>
    </row>
    <row r="89" spans="2:11" s="33" customFormat="1" ht="177" customHeight="1">
      <c r="B89" s="29" t="s">
        <v>137</v>
      </c>
      <c r="C89" s="14" t="s">
        <v>138</v>
      </c>
      <c r="D89" s="32" t="s">
        <v>139</v>
      </c>
      <c r="E89" s="47">
        <v>46000</v>
      </c>
      <c r="F89" s="47">
        <v>37075</v>
      </c>
      <c r="G89" s="36"/>
      <c r="H89" s="37"/>
      <c r="I89" s="47">
        <v>37075</v>
      </c>
      <c r="J89" s="19">
        <f>E89-F89</f>
        <v>8925</v>
      </c>
      <c r="K89" s="21">
        <f>F89/E89*100</f>
        <v>80.59782608695653</v>
      </c>
    </row>
    <row r="90" spans="2:11" s="33" customFormat="1" ht="177" customHeight="1">
      <c r="B90" s="29" t="s">
        <v>140</v>
      </c>
      <c r="C90" s="14"/>
      <c r="D90" s="32" t="s">
        <v>141</v>
      </c>
      <c r="E90" s="47">
        <v>5000</v>
      </c>
      <c r="F90" s="47"/>
      <c r="G90" s="36"/>
      <c r="H90" s="37"/>
      <c r="I90" s="47"/>
      <c r="J90" s="19"/>
      <c r="K90" s="21">
        <f>F90/E90*100</f>
        <v>0</v>
      </c>
    </row>
    <row r="91" spans="2:11" s="33" customFormat="1" ht="155.25" customHeight="1">
      <c r="B91" s="29" t="s">
        <v>142</v>
      </c>
      <c r="C91" s="14" t="s">
        <v>143</v>
      </c>
      <c r="D91" s="32" t="s">
        <v>144</v>
      </c>
      <c r="E91" s="47">
        <f>E92+E93</f>
        <v>151400</v>
      </c>
      <c r="F91" s="47">
        <f>F92+F93</f>
        <v>150710.49</v>
      </c>
      <c r="G91" s="36"/>
      <c r="H91" s="37"/>
      <c r="I91" s="47">
        <f>I92+I93</f>
        <v>150710.49</v>
      </c>
      <c r="J91" s="19"/>
      <c r="K91" s="21">
        <f>F91/E91*100</f>
        <v>99.54457727873182</v>
      </c>
    </row>
    <row r="92" spans="2:11" s="33" customFormat="1" ht="193.5" customHeight="1">
      <c r="B92" s="40" t="s">
        <v>145</v>
      </c>
      <c r="C92" s="13"/>
      <c r="D92" s="34" t="s">
        <v>146</v>
      </c>
      <c r="E92" s="47">
        <v>0</v>
      </c>
      <c r="F92" s="38">
        <v>0</v>
      </c>
      <c r="G92" s="43"/>
      <c r="H92" s="44"/>
      <c r="I92" s="38">
        <v>0</v>
      </c>
      <c r="J92" s="19">
        <f>E92-F92</f>
        <v>0</v>
      </c>
      <c r="K92" s="21" t="e">
        <f>F92/E92*100</f>
        <v>#DIV/0!</v>
      </c>
    </row>
    <row r="93" spans="2:11" s="33" customFormat="1" ht="117" customHeight="1">
      <c r="B93" s="40" t="s">
        <v>147</v>
      </c>
      <c r="C93" s="13"/>
      <c r="D93" s="34" t="s">
        <v>148</v>
      </c>
      <c r="E93" s="38">
        <v>151400</v>
      </c>
      <c r="F93" s="38">
        <v>150710.49</v>
      </c>
      <c r="G93" s="43"/>
      <c r="H93" s="44"/>
      <c r="I93" s="38">
        <v>150710.49</v>
      </c>
      <c r="J93" s="19">
        <f>E93-F93</f>
        <v>689.5100000000093</v>
      </c>
      <c r="K93" s="21">
        <f>F93/E93*100</f>
        <v>99.54457727873182</v>
      </c>
    </row>
    <row r="94" spans="2:11" s="33" customFormat="1" ht="69" customHeight="1">
      <c r="B94" s="29" t="s">
        <v>149</v>
      </c>
      <c r="C94" s="14" t="s">
        <v>150</v>
      </c>
      <c r="D94" s="32" t="s">
        <v>151</v>
      </c>
      <c r="E94" s="38"/>
      <c r="F94" s="47">
        <v>44806.73</v>
      </c>
      <c r="G94" s="47"/>
      <c r="H94" s="37"/>
      <c r="I94" s="47">
        <v>44806.73</v>
      </c>
      <c r="J94" s="19">
        <f>E94-F94</f>
        <v>-44806.73</v>
      </c>
      <c r="K94" s="21"/>
    </row>
    <row r="95" spans="2:11" s="33" customFormat="1" ht="35.25" customHeight="1">
      <c r="B95" s="29" t="s">
        <v>152</v>
      </c>
      <c r="C95" s="14"/>
      <c r="D95" s="32"/>
      <c r="E95" s="47">
        <f>E96+E97+E98+E99+E101+E100</f>
        <v>271400</v>
      </c>
      <c r="F95" s="47">
        <f>F96+F97+F98+F99+F101+F100</f>
        <v>223700</v>
      </c>
      <c r="G95" s="47"/>
      <c r="H95" s="37"/>
      <c r="I95" s="47">
        <f>I96+I97+I98+I99+I101+I100</f>
        <v>223700</v>
      </c>
      <c r="J95" s="19">
        <f>E95-F95</f>
        <v>47700</v>
      </c>
      <c r="K95" s="21">
        <f>F95/E95*100</f>
        <v>82.42446573323508</v>
      </c>
    </row>
    <row r="96" spans="2:11" s="33" customFormat="1" ht="102.75" customHeight="1">
      <c r="B96" s="29" t="s">
        <v>153</v>
      </c>
      <c r="C96" s="14" t="s">
        <v>154</v>
      </c>
      <c r="D96" s="32" t="s">
        <v>155</v>
      </c>
      <c r="E96" s="47">
        <v>14000</v>
      </c>
      <c r="F96" s="47">
        <v>14000</v>
      </c>
      <c r="G96" s="47"/>
      <c r="H96" s="37"/>
      <c r="I96" s="47">
        <v>14000</v>
      </c>
      <c r="J96" s="19">
        <f>E96-F96</f>
        <v>0</v>
      </c>
      <c r="K96" s="21">
        <f>F96/E96*100</f>
        <v>100</v>
      </c>
    </row>
    <row r="97" spans="2:11" s="33" customFormat="1" ht="78.75" customHeight="1">
      <c r="B97" s="52" t="s">
        <v>156</v>
      </c>
      <c r="C97" s="14" t="s">
        <v>157</v>
      </c>
      <c r="D97" s="53" t="s">
        <v>158</v>
      </c>
      <c r="E97" s="47">
        <v>100000</v>
      </c>
      <c r="F97" s="47">
        <v>100000</v>
      </c>
      <c r="G97" s="47"/>
      <c r="H97" s="37"/>
      <c r="I97" s="47">
        <v>100000</v>
      </c>
      <c r="J97" s="19">
        <f>E97-F97</f>
        <v>0</v>
      </c>
      <c r="K97" s="21"/>
    </row>
    <row r="98" spans="2:11" s="33" customFormat="1" ht="78.75" customHeight="1">
      <c r="B98" s="52" t="s">
        <v>159</v>
      </c>
      <c r="C98" s="14" t="s">
        <v>160</v>
      </c>
      <c r="D98" s="32" t="s">
        <v>161</v>
      </c>
      <c r="E98" s="47">
        <v>0</v>
      </c>
      <c r="F98" s="47"/>
      <c r="G98" s="47"/>
      <c r="H98" s="37"/>
      <c r="I98" s="47"/>
      <c r="J98" s="19">
        <f>E98-F98</f>
        <v>0</v>
      </c>
      <c r="K98" s="21"/>
    </row>
    <row r="99" spans="2:11" s="33" customFormat="1" ht="78.75" customHeight="1">
      <c r="B99" s="52" t="s">
        <v>162</v>
      </c>
      <c r="C99" s="14" t="s">
        <v>163</v>
      </c>
      <c r="D99" s="32" t="s">
        <v>164</v>
      </c>
      <c r="E99" s="47">
        <v>136700</v>
      </c>
      <c r="F99" s="47">
        <v>89000</v>
      </c>
      <c r="G99" s="47"/>
      <c r="H99" s="37"/>
      <c r="I99" s="47">
        <v>89000</v>
      </c>
      <c r="J99" s="19">
        <f>E99-F99</f>
        <v>47700</v>
      </c>
      <c r="K99" s="21">
        <f>F99/E99*100</f>
        <v>65.10607168983175</v>
      </c>
    </row>
    <row r="100" spans="2:11" s="33" customFormat="1" ht="199.5" customHeight="1">
      <c r="B100" s="52" t="s">
        <v>165</v>
      </c>
      <c r="C100" s="14"/>
      <c r="D100" s="32" t="s">
        <v>166</v>
      </c>
      <c r="E100" s="47">
        <v>0</v>
      </c>
      <c r="F100" s="47"/>
      <c r="G100" s="47"/>
      <c r="H100" s="37"/>
      <c r="I100" s="47"/>
      <c r="J100" s="19"/>
      <c r="K100" s="21"/>
    </row>
    <row r="101" spans="2:11" s="33" customFormat="1" ht="64.5" customHeight="1">
      <c r="B101" s="29" t="s">
        <v>167</v>
      </c>
      <c r="C101" s="14" t="s">
        <v>168</v>
      </c>
      <c r="D101" s="32" t="s">
        <v>169</v>
      </c>
      <c r="E101" s="47">
        <v>20700</v>
      </c>
      <c r="F101" s="18">
        <v>20700</v>
      </c>
      <c r="G101" s="18"/>
      <c r="H101" s="37"/>
      <c r="I101" s="18">
        <v>20700</v>
      </c>
      <c r="J101" s="19">
        <f>E101-F101</f>
        <v>0</v>
      </c>
      <c r="K101" s="21">
        <f>F101/E101*100</f>
        <v>100</v>
      </c>
    </row>
  </sheetData>
  <sheetProtection selectLockedCells="1" selectUnlockedCells="1"/>
  <mergeCells count="5">
    <mergeCell ref="C5:I5"/>
    <mergeCell ref="D6:I10"/>
    <mergeCell ref="B14:I14"/>
    <mergeCell ref="F16:I16"/>
    <mergeCell ref="J16:K16"/>
  </mergeCells>
  <printOptions/>
  <pageMargins left="0.2" right="0.22013888888888888" top="0.1798611111111111" bottom="0.2" header="0.5118055555555555" footer="0.5118055555555555"/>
  <pageSetup horizontalDpi="300" verticalDpi="300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50" zoomScaleNormal="50" zoomScaleSheetLayoutView="50" workbookViewId="0" topLeftCell="A10">
      <pane ySplit="65535" topLeftCell="A10" activePane="topLeft" state="split"/>
      <selection pane="topLeft" activeCell="C18" sqref="C18"/>
      <selection pane="bottomLeft" activeCell="A10" sqref="A10"/>
    </sheetView>
  </sheetViews>
  <sheetFormatPr defaultColWidth="29.33203125" defaultRowHeight="11.25"/>
  <cols>
    <col min="1" max="1" width="95.16015625" style="54" customWidth="1"/>
    <col min="2" max="2" width="13.5" style="54" customWidth="1"/>
    <col min="3" max="3" width="56.16015625" style="54" customWidth="1"/>
    <col min="4" max="4" width="33.33203125" style="54" customWidth="1"/>
    <col min="5" max="5" width="43" style="54" customWidth="1"/>
    <col min="6" max="8" width="29.33203125" style="54" customWidth="1"/>
    <col min="9" max="9" width="88" style="54" customWidth="1"/>
    <col min="10" max="10" width="112.33203125" style="54" customWidth="1"/>
    <col min="11" max="16384" width="29.33203125" style="54" customWidth="1"/>
  </cols>
  <sheetData>
    <row r="1" spans="4:7" ht="26.25">
      <c r="D1" s="55" t="s">
        <v>0</v>
      </c>
      <c r="E1" s="55"/>
      <c r="F1" s="55"/>
      <c r="G1" s="55"/>
    </row>
    <row r="2" spans="2:11" ht="26.25">
      <c r="B2" s="56"/>
      <c r="C2" s="56"/>
      <c r="D2" s="55" t="s">
        <v>1</v>
      </c>
      <c r="E2" s="55"/>
      <c r="F2" s="55"/>
      <c r="G2" s="55"/>
      <c r="H2" s="56"/>
      <c r="I2" s="56"/>
      <c r="J2" s="56"/>
      <c r="K2" s="56"/>
    </row>
    <row r="3" spans="2:11" ht="26.25">
      <c r="B3" s="56"/>
      <c r="C3" s="56"/>
      <c r="D3" s="55" t="s">
        <v>2</v>
      </c>
      <c r="E3" s="55"/>
      <c r="F3" s="55"/>
      <c r="G3" s="55"/>
      <c r="H3" s="56"/>
      <c r="I3" s="57"/>
      <c r="J3" s="57"/>
      <c r="K3" s="56"/>
    </row>
    <row r="4" spans="2:11" ht="26.25">
      <c r="B4" s="56"/>
      <c r="C4" s="56"/>
      <c r="D4" s="55" t="s">
        <v>3</v>
      </c>
      <c r="E4" s="55"/>
      <c r="F4" s="55"/>
      <c r="G4" s="55"/>
      <c r="H4" s="56"/>
      <c r="I4" s="57"/>
      <c r="J4" s="57"/>
      <c r="K4" s="56"/>
    </row>
    <row r="5" spans="2:11" ht="26.25">
      <c r="B5" s="57" t="s">
        <v>170</v>
      </c>
      <c r="C5" s="57"/>
      <c r="D5" s="57"/>
      <c r="E5" s="57"/>
      <c r="F5" s="57"/>
      <c r="G5" s="57"/>
      <c r="H5" s="57"/>
      <c r="I5" s="58"/>
      <c r="J5" s="58"/>
      <c r="K5" s="56"/>
    </row>
    <row r="6" spans="1:11" ht="45" customHeight="1">
      <c r="A6" s="59" t="s">
        <v>5</v>
      </c>
      <c r="B6" s="56"/>
      <c r="C6" s="60" t="s">
        <v>6</v>
      </c>
      <c r="D6" s="60"/>
      <c r="E6" s="60"/>
      <c r="F6" s="60"/>
      <c r="G6" s="60"/>
      <c r="H6" s="60"/>
      <c r="I6" s="61"/>
      <c r="J6" s="61"/>
      <c r="K6" s="56"/>
    </row>
    <row r="7" spans="1:11" ht="65.25" customHeight="1">
      <c r="A7" s="59" t="s">
        <v>7</v>
      </c>
      <c r="B7" s="56"/>
      <c r="C7" s="60"/>
      <c r="D7" s="60"/>
      <c r="E7" s="60"/>
      <c r="F7" s="60"/>
      <c r="G7" s="60"/>
      <c r="H7" s="60"/>
      <c r="I7" s="61"/>
      <c r="J7" s="61"/>
      <c r="K7" s="56"/>
    </row>
    <row r="8" spans="1:11" ht="26.25" customHeight="1">
      <c r="A8" s="59" t="s">
        <v>8</v>
      </c>
      <c r="B8" s="62"/>
      <c r="C8" s="60"/>
      <c r="D8" s="60"/>
      <c r="E8" s="60"/>
      <c r="F8" s="60"/>
      <c r="G8" s="60"/>
      <c r="H8" s="60"/>
      <c r="I8" s="57"/>
      <c r="J8" s="57"/>
      <c r="K8" s="56"/>
    </row>
    <row r="9" spans="1:11" ht="28.5" customHeight="1">
      <c r="A9" s="59" t="s">
        <v>9</v>
      </c>
      <c r="B9" s="56"/>
      <c r="C9" s="60"/>
      <c r="D9" s="60"/>
      <c r="E9" s="60"/>
      <c r="F9" s="60"/>
      <c r="G9" s="60"/>
      <c r="H9" s="60"/>
      <c r="I9" s="57"/>
      <c r="J9" s="57"/>
      <c r="K9" s="56"/>
    </row>
    <row r="10" spans="1:11" ht="28.5" customHeight="1">
      <c r="A10" s="54" t="s">
        <v>10</v>
      </c>
      <c r="B10" s="56"/>
      <c r="C10" s="60"/>
      <c r="D10" s="60"/>
      <c r="E10" s="60"/>
      <c r="F10" s="60"/>
      <c r="G10" s="60"/>
      <c r="H10" s="60"/>
      <c r="I10" s="57"/>
      <c r="J10" s="57"/>
      <c r="K10" s="56"/>
    </row>
    <row r="11" spans="1:11" ht="26.25">
      <c r="A11" s="54" t="s">
        <v>11</v>
      </c>
      <c r="B11" s="56"/>
      <c r="C11" s="56"/>
      <c r="D11" s="56"/>
      <c r="E11" s="56"/>
      <c r="F11" s="56"/>
      <c r="G11" s="56"/>
      <c r="H11" s="56"/>
      <c r="I11" s="57"/>
      <c r="J11" s="57"/>
      <c r="K11" s="56"/>
    </row>
    <row r="12" spans="1:11" ht="26.25">
      <c r="A12" s="54" t="s">
        <v>12</v>
      </c>
      <c r="B12" s="56"/>
      <c r="C12" s="56"/>
      <c r="D12" s="56"/>
      <c r="E12" s="56"/>
      <c r="F12" s="56"/>
      <c r="G12" s="56"/>
      <c r="H12" s="56"/>
      <c r="I12" s="57"/>
      <c r="J12" s="57"/>
      <c r="K12" s="56"/>
    </row>
    <row r="13" spans="2:11" ht="6" customHeight="1"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26.25">
      <c r="A14" s="57" t="s">
        <v>13</v>
      </c>
      <c r="B14" s="57"/>
      <c r="C14" s="57"/>
      <c r="D14" s="57"/>
      <c r="E14" s="57"/>
      <c r="F14" s="57"/>
      <c r="G14" s="57"/>
      <c r="H14" s="57"/>
      <c r="I14" s="55"/>
      <c r="J14" s="55"/>
      <c r="K14" s="56"/>
    </row>
    <row r="15" spans="2:11" ht="5.2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01.25" customHeight="1">
      <c r="A16" s="63" t="s">
        <v>14</v>
      </c>
      <c r="B16" s="64" t="s">
        <v>15</v>
      </c>
      <c r="C16" s="64" t="s">
        <v>16</v>
      </c>
      <c r="D16" s="64" t="s">
        <v>17</v>
      </c>
      <c r="E16" s="65" t="s">
        <v>18</v>
      </c>
      <c r="F16" s="65"/>
      <c r="G16" s="65"/>
      <c r="H16" s="65"/>
      <c r="I16" s="64"/>
      <c r="J16" s="64"/>
      <c r="K16" s="56"/>
    </row>
    <row r="17" spans="1:11" ht="78.75">
      <c r="A17" s="63"/>
      <c r="B17" s="64"/>
      <c r="C17" s="64"/>
      <c r="D17" s="64"/>
      <c r="E17" s="64" t="s">
        <v>19</v>
      </c>
      <c r="F17" s="64" t="s">
        <v>20</v>
      </c>
      <c r="G17" s="64" t="s">
        <v>171</v>
      </c>
      <c r="H17" s="64" t="s">
        <v>22</v>
      </c>
      <c r="I17" s="64" t="s">
        <v>23</v>
      </c>
      <c r="J17" s="64" t="s">
        <v>24</v>
      </c>
      <c r="K17" s="56"/>
    </row>
    <row r="18" spans="1:11" ht="26.25">
      <c r="A18" s="66" t="s">
        <v>25</v>
      </c>
      <c r="B18" s="67" t="s">
        <v>26</v>
      </c>
      <c r="C18" s="67" t="s">
        <v>27</v>
      </c>
      <c r="D18" s="67" t="s">
        <v>28</v>
      </c>
      <c r="E18" s="67"/>
      <c r="F18" s="67"/>
      <c r="G18" s="67"/>
      <c r="H18" s="67" t="s">
        <v>29</v>
      </c>
      <c r="I18" s="67"/>
      <c r="J18" s="67"/>
      <c r="K18" s="56"/>
    </row>
    <row r="19" spans="1:11" ht="35.25" customHeight="1">
      <c r="A19" s="68" t="s">
        <v>30</v>
      </c>
      <c r="B19" s="69" t="s">
        <v>31</v>
      </c>
      <c r="C19" s="70" t="s">
        <v>32</v>
      </c>
      <c r="D19" s="71">
        <v>36335000</v>
      </c>
      <c r="E19" s="71">
        <f>17446546.56-93566.45</f>
        <v>17352980.11</v>
      </c>
      <c r="F19" s="68"/>
      <c r="G19" s="69"/>
      <c r="H19" s="71">
        <f>17446546.56-93566.45</f>
        <v>17352980.11</v>
      </c>
      <c r="I19" s="71">
        <f>D19-E19</f>
        <v>18982019.89</v>
      </c>
      <c r="J19" s="71">
        <f>E19/D19*100</f>
        <v>47.75830496766203</v>
      </c>
      <c r="K19" s="72"/>
    </row>
    <row r="20" spans="1:11" ht="24" customHeight="1">
      <c r="A20" s="73" t="s">
        <v>33</v>
      </c>
      <c r="B20" s="69"/>
      <c r="C20" s="74"/>
      <c r="D20" s="75"/>
      <c r="E20" s="73"/>
      <c r="F20" s="73"/>
      <c r="G20" s="76"/>
      <c r="H20" s="73"/>
      <c r="I20" s="73"/>
      <c r="J20" s="73"/>
      <c r="K20" s="56"/>
    </row>
    <row r="21" spans="1:10" s="56" customFormat="1" ht="34.5" customHeight="1">
      <c r="A21" s="68" t="s">
        <v>34</v>
      </c>
      <c r="B21" s="69"/>
      <c r="C21" s="74"/>
      <c r="D21" s="77">
        <v>33904000</v>
      </c>
      <c r="E21" s="71">
        <v>14892480.11</v>
      </c>
      <c r="G21" s="69"/>
      <c r="H21" s="71">
        <v>14892480.11</v>
      </c>
      <c r="I21" s="77">
        <f>D21-E21</f>
        <v>19011519.89</v>
      </c>
      <c r="J21" s="71">
        <f>E21/D21*100</f>
        <v>43.92543685110901</v>
      </c>
    </row>
    <row r="22" spans="1:10" s="56" customFormat="1" ht="110.25" customHeight="1">
      <c r="A22" s="78" t="s">
        <v>35</v>
      </c>
      <c r="B22" s="69" t="s">
        <v>36</v>
      </c>
      <c r="C22" s="79" t="s">
        <v>172</v>
      </c>
      <c r="D22" s="77">
        <v>0</v>
      </c>
      <c r="E22" s="77">
        <v>0</v>
      </c>
      <c r="F22" s="68"/>
      <c r="G22" s="69"/>
      <c r="H22" s="77">
        <v>0</v>
      </c>
      <c r="I22" s="77">
        <f>D22-E22</f>
        <v>0</v>
      </c>
      <c r="J22" s="71">
        <v>0</v>
      </c>
    </row>
    <row r="23" spans="1:10" s="56" customFormat="1" ht="88.5" customHeight="1">
      <c r="A23" s="78" t="s">
        <v>38</v>
      </c>
      <c r="B23" s="69"/>
      <c r="C23" s="79"/>
      <c r="D23" s="77">
        <v>17333000</v>
      </c>
      <c r="E23" s="77">
        <f>E24+E29+E33</f>
        <v>5886944.84</v>
      </c>
      <c r="F23" s="68"/>
      <c r="G23" s="69"/>
      <c r="H23" s="77">
        <f>H24+H29+H33</f>
        <v>5886944.84</v>
      </c>
      <c r="I23" s="77">
        <f>D23-E23</f>
        <v>11446055.16</v>
      </c>
      <c r="J23" s="71">
        <f>E23/D23*100</f>
        <v>33.963796457624184</v>
      </c>
    </row>
    <row r="24" spans="1:11" ht="241.5" customHeight="1">
      <c r="A24" s="80" t="s">
        <v>39</v>
      </c>
      <c r="B24" s="69" t="s">
        <v>40</v>
      </c>
      <c r="C24" s="74" t="s">
        <v>41</v>
      </c>
      <c r="D24" s="77">
        <v>16763000</v>
      </c>
      <c r="E24" s="77">
        <f>SUM(E25:E28)</f>
        <v>5886915.49</v>
      </c>
      <c r="F24" s="68"/>
      <c r="G24" s="69"/>
      <c r="H24" s="77">
        <f>SUM(H25:H28)</f>
        <v>5886915.49</v>
      </c>
      <c r="I24" s="77">
        <f>D24-E24</f>
        <v>10876084.51</v>
      </c>
      <c r="J24" s="71">
        <f>E24/D24*100</f>
        <v>35.11850796396826</v>
      </c>
      <c r="K24" s="56"/>
    </row>
    <row r="25" spans="1:10" s="83" customFormat="1" ht="28.5" customHeight="1">
      <c r="A25" s="78"/>
      <c r="B25" s="67"/>
      <c r="C25" s="81" t="s">
        <v>42</v>
      </c>
      <c r="D25" s="71"/>
      <c r="E25" s="82">
        <v>5883619.7</v>
      </c>
      <c r="F25" s="78"/>
      <c r="G25" s="67"/>
      <c r="H25" s="82">
        <v>5883619.7</v>
      </c>
      <c r="I25" s="77"/>
      <c r="J25" s="71"/>
    </row>
    <row r="26" spans="1:10" s="83" customFormat="1" ht="25.5" customHeight="1">
      <c r="A26" s="78"/>
      <c r="B26" s="67"/>
      <c r="C26" s="81" t="s">
        <v>43</v>
      </c>
      <c r="D26" s="84"/>
      <c r="E26" s="85">
        <v>298.79</v>
      </c>
      <c r="F26" s="78"/>
      <c r="G26" s="67"/>
      <c r="H26" s="85">
        <v>298.79</v>
      </c>
      <c r="I26" s="77"/>
      <c r="J26" s="71"/>
    </row>
    <row r="27" spans="1:11" s="88" customFormat="1" ht="24" customHeight="1">
      <c r="A27" s="86"/>
      <c r="B27" s="71"/>
      <c r="C27" s="82" t="s">
        <v>44</v>
      </c>
      <c r="D27" s="82">
        <v>0</v>
      </c>
      <c r="E27" s="85">
        <v>0</v>
      </c>
      <c r="F27" s="86"/>
      <c r="G27" s="66"/>
      <c r="H27" s="85">
        <v>0</v>
      </c>
      <c r="I27" s="87"/>
      <c r="J27" s="82"/>
      <c r="K27" s="83"/>
    </row>
    <row r="28" spans="1:11" s="88" customFormat="1" ht="26.25">
      <c r="A28" s="86"/>
      <c r="B28" s="67"/>
      <c r="C28" s="81" t="s">
        <v>45</v>
      </c>
      <c r="D28" s="85">
        <v>0</v>
      </c>
      <c r="E28" s="85">
        <v>2997</v>
      </c>
      <c r="F28" s="86"/>
      <c r="G28" s="66"/>
      <c r="H28" s="85">
        <v>2997</v>
      </c>
      <c r="I28" s="87"/>
      <c r="J28" s="82"/>
      <c r="K28" s="83"/>
    </row>
    <row r="29" spans="1:11" s="88" customFormat="1" ht="367.5">
      <c r="A29" s="78" t="s">
        <v>173</v>
      </c>
      <c r="B29" s="67" t="s">
        <v>47</v>
      </c>
      <c r="C29" s="74" t="s">
        <v>48</v>
      </c>
      <c r="D29" s="84">
        <v>570000</v>
      </c>
      <c r="E29" s="84">
        <f>SUM(E30:E32)</f>
        <v>57065.47</v>
      </c>
      <c r="F29" s="86"/>
      <c r="G29" s="66"/>
      <c r="H29" s="84">
        <f>SUM(H30:H32)</f>
        <v>57065.47</v>
      </c>
      <c r="I29" s="77">
        <f>D29-E29</f>
        <v>512934.53</v>
      </c>
      <c r="J29" s="71">
        <f>E29/D29*100</f>
        <v>10.011485964912282</v>
      </c>
      <c r="K29" s="83"/>
    </row>
    <row r="30" spans="1:11" s="88" customFormat="1" ht="26.25">
      <c r="A30" s="78"/>
      <c r="B30" s="67"/>
      <c r="C30" s="81" t="s">
        <v>49</v>
      </c>
      <c r="D30" s="84"/>
      <c r="E30" s="85">
        <v>55441.35</v>
      </c>
      <c r="F30" s="86"/>
      <c r="G30" s="66"/>
      <c r="H30" s="85">
        <v>55441.35</v>
      </c>
      <c r="I30" s="87"/>
      <c r="J30" s="82"/>
      <c r="K30" s="83"/>
    </row>
    <row r="31" spans="1:11" s="88" customFormat="1" ht="26.25">
      <c r="A31" s="78"/>
      <c r="B31" s="67"/>
      <c r="C31" s="81" t="s">
        <v>50</v>
      </c>
      <c r="D31" s="84"/>
      <c r="E31" s="85">
        <v>1374.12</v>
      </c>
      <c r="F31" s="86"/>
      <c r="G31" s="66"/>
      <c r="H31" s="85">
        <v>1374.12</v>
      </c>
      <c r="I31" s="87"/>
      <c r="J31" s="82"/>
      <c r="K31" s="83"/>
    </row>
    <row r="32" spans="1:11" s="88" customFormat="1" ht="26.25">
      <c r="A32" s="78"/>
      <c r="B32" s="67"/>
      <c r="C32" s="81">
        <v>1.8210102020013E+19</v>
      </c>
      <c r="D32" s="84"/>
      <c r="E32" s="85">
        <v>250</v>
      </c>
      <c r="F32" s="86"/>
      <c r="G32" s="66"/>
      <c r="H32" s="85">
        <v>250</v>
      </c>
      <c r="I32" s="87"/>
      <c r="J32" s="82"/>
      <c r="K32" s="83"/>
    </row>
    <row r="33" spans="1:11" s="88" customFormat="1" ht="78.75">
      <c r="A33" s="78" t="s">
        <v>52</v>
      </c>
      <c r="B33" s="67" t="s">
        <v>53</v>
      </c>
      <c r="C33" s="74" t="s">
        <v>54</v>
      </c>
      <c r="D33" s="85">
        <v>0</v>
      </c>
      <c r="E33" s="84">
        <f>SUM(E34:E37)</f>
        <v>-57036.12</v>
      </c>
      <c r="F33" s="86"/>
      <c r="G33" s="66"/>
      <c r="H33" s="84">
        <f>SUM(H34:H37)</f>
        <v>-57036.12</v>
      </c>
      <c r="I33" s="87"/>
      <c r="J33" s="82"/>
      <c r="K33" s="83"/>
    </row>
    <row r="34" spans="1:11" s="88" customFormat="1" ht="26.25">
      <c r="A34" s="78"/>
      <c r="B34" s="67"/>
      <c r="C34" s="81" t="s">
        <v>55</v>
      </c>
      <c r="D34" s="85"/>
      <c r="E34" s="85">
        <v>-57486.12</v>
      </c>
      <c r="F34" s="86"/>
      <c r="G34" s="66"/>
      <c r="H34" s="85">
        <v>-57486.12</v>
      </c>
      <c r="I34" s="89"/>
      <c r="J34" s="82"/>
      <c r="K34" s="83"/>
    </row>
    <row r="35" spans="1:11" s="88" customFormat="1" ht="26.25">
      <c r="A35" s="78"/>
      <c r="B35" s="67"/>
      <c r="C35" s="81">
        <v>1.8210102030012E+19</v>
      </c>
      <c r="D35" s="85"/>
      <c r="E35" s="85">
        <v>150</v>
      </c>
      <c r="F35" s="86"/>
      <c r="G35" s="66"/>
      <c r="H35" s="85">
        <v>150</v>
      </c>
      <c r="I35" s="89"/>
      <c r="J35" s="82"/>
      <c r="K35" s="83"/>
    </row>
    <row r="36" spans="1:11" s="88" customFormat="1" ht="26.25">
      <c r="A36" s="78"/>
      <c r="B36" s="67"/>
      <c r="C36" s="81" t="s">
        <v>57</v>
      </c>
      <c r="D36" s="85"/>
      <c r="E36" s="85">
        <v>300</v>
      </c>
      <c r="F36" s="86"/>
      <c r="G36" s="66"/>
      <c r="H36" s="85">
        <v>300</v>
      </c>
      <c r="I36" s="89"/>
      <c r="J36" s="82"/>
      <c r="K36" s="83"/>
    </row>
    <row r="37" spans="1:11" s="88" customFormat="1" ht="26.25">
      <c r="A37" s="78"/>
      <c r="B37" s="67"/>
      <c r="C37" s="81" t="s">
        <v>58</v>
      </c>
      <c r="D37" s="85"/>
      <c r="E37" s="85">
        <v>0</v>
      </c>
      <c r="F37" s="86"/>
      <c r="G37" s="66"/>
      <c r="H37" s="85">
        <v>0</v>
      </c>
      <c r="I37" s="89"/>
      <c r="J37" s="82"/>
      <c r="K37" s="83"/>
    </row>
    <row r="38" spans="1:11" s="88" customFormat="1" ht="109.5" customHeight="1">
      <c r="A38" s="78" t="s">
        <v>95</v>
      </c>
      <c r="B38" s="67" t="s">
        <v>60</v>
      </c>
      <c r="C38" s="74" t="s">
        <v>97</v>
      </c>
      <c r="D38" s="84">
        <v>2047000</v>
      </c>
      <c r="E38" s="84">
        <f>SUM(E39+E40+E41)</f>
        <v>27534.11</v>
      </c>
      <c r="F38" s="78"/>
      <c r="G38" s="67"/>
      <c r="H38" s="84">
        <f>SUM(H39+H40+H41)</f>
        <v>27534.11</v>
      </c>
      <c r="I38" s="77">
        <f>D38-E38</f>
        <v>2019465.89</v>
      </c>
      <c r="J38" s="71">
        <v>100</v>
      </c>
      <c r="K38" s="83"/>
    </row>
    <row r="39" spans="1:11" s="88" customFormat="1" ht="26.25">
      <c r="A39" s="86" t="s">
        <v>98</v>
      </c>
      <c r="B39" s="67"/>
      <c r="C39" s="81" t="s">
        <v>99</v>
      </c>
      <c r="D39" s="85">
        <v>0</v>
      </c>
      <c r="E39" s="85">
        <v>23888.24</v>
      </c>
      <c r="F39" s="86"/>
      <c r="G39" s="66"/>
      <c r="H39" s="85">
        <v>23888.24</v>
      </c>
      <c r="I39" s="90"/>
      <c r="J39" s="82"/>
      <c r="K39" s="83"/>
    </row>
    <row r="40" spans="1:11" s="88" customFormat="1" ht="26.25">
      <c r="A40" s="86" t="s">
        <v>100</v>
      </c>
      <c r="B40" s="67"/>
      <c r="C40" s="81" t="s">
        <v>101</v>
      </c>
      <c r="D40" s="85">
        <v>0</v>
      </c>
      <c r="E40" s="85">
        <v>3645.87</v>
      </c>
      <c r="F40" s="86"/>
      <c r="G40" s="66"/>
      <c r="H40" s="85">
        <v>3645.87</v>
      </c>
      <c r="I40" s="90"/>
      <c r="J40" s="82"/>
      <c r="K40" s="83"/>
    </row>
    <row r="41" spans="1:11" s="88" customFormat="1" ht="36" customHeight="1">
      <c r="A41" s="86" t="s">
        <v>100</v>
      </c>
      <c r="B41" s="67"/>
      <c r="C41" s="81" t="s">
        <v>102</v>
      </c>
      <c r="D41" s="85">
        <v>0</v>
      </c>
      <c r="E41" s="85">
        <v>0</v>
      </c>
      <c r="F41" s="86"/>
      <c r="G41" s="66"/>
      <c r="H41" s="85">
        <v>0</v>
      </c>
      <c r="I41" s="90"/>
      <c r="J41" s="82"/>
      <c r="K41" s="83"/>
    </row>
    <row r="42" spans="1:10" s="83" customFormat="1" ht="26.25" hidden="1">
      <c r="A42" s="78" t="s">
        <v>103</v>
      </c>
      <c r="B42" s="67"/>
      <c r="C42" s="74"/>
      <c r="D42" s="84"/>
      <c r="E42" s="84"/>
      <c r="F42" s="78"/>
      <c r="G42" s="67"/>
      <c r="H42" s="84"/>
      <c r="I42" s="77">
        <f>D42-E42</f>
        <v>0</v>
      </c>
      <c r="J42" s="71" t="e">
        <f>E42/D42*100</f>
        <v>#DIV/0!</v>
      </c>
    </row>
    <row r="43" spans="1:10" s="83" customFormat="1" ht="26.25">
      <c r="A43" s="78" t="s">
        <v>103</v>
      </c>
      <c r="B43" s="67"/>
      <c r="C43" s="74"/>
      <c r="D43" s="84">
        <v>12989000</v>
      </c>
      <c r="E43" s="84">
        <f>SUM(E44+E49+E53)</f>
        <v>8293218.32</v>
      </c>
      <c r="F43" s="78"/>
      <c r="G43" s="67"/>
      <c r="H43" s="84">
        <f>SUM(H44+H49+H53)</f>
        <v>8293218.32</v>
      </c>
      <c r="I43" s="77"/>
      <c r="J43" s="71"/>
    </row>
    <row r="44" spans="1:11" s="88" customFormat="1" ht="152.25" customHeight="1">
      <c r="A44" s="78" t="s">
        <v>104</v>
      </c>
      <c r="B44" s="67" t="s">
        <v>64</v>
      </c>
      <c r="C44" s="74" t="s">
        <v>106</v>
      </c>
      <c r="D44" s="84">
        <v>1624000</v>
      </c>
      <c r="E44" s="84">
        <f>SUM(E45+E46+E47+E48)</f>
        <v>220513.05000000002</v>
      </c>
      <c r="F44" s="78"/>
      <c r="G44" s="67"/>
      <c r="H44" s="84">
        <f>SUM(H45+H46+H47+H48)</f>
        <v>220513.05000000002</v>
      </c>
      <c r="I44" s="77">
        <f>D44-E44</f>
        <v>1403486.95</v>
      </c>
      <c r="J44" s="71">
        <f>E44/D44*100</f>
        <v>13.578389778325125</v>
      </c>
      <c r="K44" s="83"/>
    </row>
    <row r="45" spans="1:11" s="88" customFormat="1" ht="151.5" customHeight="1">
      <c r="A45" s="86" t="s">
        <v>104</v>
      </c>
      <c r="B45" s="67"/>
      <c r="C45" s="81" t="s">
        <v>107</v>
      </c>
      <c r="D45" s="85">
        <v>0</v>
      </c>
      <c r="E45" s="85">
        <v>213659.17</v>
      </c>
      <c r="F45" s="86"/>
      <c r="G45" s="66"/>
      <c r="H45" s="85">
        <v>213659.17</v>
      </c>
      <c r="I45" s="90"/>
      <c r="J45" s="82"/>
      <c r="K45" s="83"/>
    </row>
    <row r="46" spans="1:11" s="88" customFormat="1" ht="133.5" customHeight="1">
      <c r="A46" s="86" t="s">
        <v>104</v>
      </c>
      <c r="B46" s="67"/>
      <c r="C46" s="81" t="s">
        <v>108</v>
      </c>
      <c r="D46" s="85">
        <v>0</v>
      </c>
      <c r="E46" s="85">
        <v>6853.88</v>
      </c>
      <c r="F46" s="86"/>
      <c r="G46" s="66"/>
      <c r="H46" s="85">
        <v>6853.88</v>
      </c>
      <c r="I46" s="90"/>
      <c r="J46" s="82"/>
      <c r="K46" s="83"/>
    </row>
    <row r="47" spans="1:11" s="88" customFormat="1" ht="130.5" customHeight="1">
      <c r="A47" s="86" t="s">
        <v>104</v>
      </c>
      <c r="B47" s="67"/>
      <c r="C47" s="81" t="s">
        <v>109</v>
      </c>
      <c r="D47" s="85"/>
      <c r="E47" s="85">
        <v>0</v>
      </c>
      <c r="F47" s="86"/>
      <c r="G47" s="66"/>
      <c r="H47" s="85">
        <v>0</v>
      </c>
      <c r="I47" s="90"/>
      <c r="J47" s="82"/>
      <c r="K47" s="83"/>
    </row>
    <row r="48" spans="1:11" s="88" customFormat="1" ht="129.75" customHeight="1">
      <c r="A48" s="86" t="s">
        <v>110</v>
      </c>
      <c r="B48" s="67"/>
      <c r="C48" s="81" t="s">
        <v>111</v>
      </c>
      <c r="D48" s="85">
        <v>0</v>
      </c>
      <c r="E48" s="85">
        <v>0</v>
      </c>
      <c r="F48" s="86"/>
      <c r="G48" s="66"/>
      <c r="H48" s="85">
        <v>0</v>
      </c>
      <c r="I48" s="90"/>
      <c r="J48" s="82"/>
      <c r="K48" s="83"/>
    </row>
    <row r="49" spans="1:10" s="83" customFormat="1" ht="154.5" customHeight="1">
      <c r="A49" s="78" t="s">
        <v>112</v>
      </c>
      <c r="B49" s="67" t="s">
        <v>96</v>
      </c>
      <c r="C49" s="74" t="s">
        <v>114</v>
      </c>
      <c r="D49" s="84">
        <v>11365000</v>
      </c>
      <c r="E49" s="84">
        <f>SUM(E50+E51+E52)</f>
        <v>8072705.24</v>
      </c>
      <c r="F49" s="78"/>
      <c r="G49" s="67"/>
      <c r="H49" s="84">
        <f>SUM(H50+H51+H52)</f>
        <v>8072705.24</v>
      </c>
      <c r="I49" s="77">
        <f>D49-E49</f>
        <v>3292294.76</v>
      </c>
      <c r="J49" s="71">
        <f>E49/D49*100</f>
        <v>71.03128235811702</v>
      </c>
    </row>
    <row r="50" spans="1:11" s="88" customFormat="1" ht="23.25" customHeight="1">
      <c r="A50" s="86" t="s">
        <v>115</v>
      </c>
      <c r="B50" s="67"/>
      <c r="C50" s="81" t="s">
        <v>116</v>
      </c>
      <c r="D50" s="85">
        <v>0</v>
      </c>
      <c r="E50" s="85">
        <v>8021488.67</v>
      </c>
      <c r="F50" s="86"/>
      <c r="G50" s="66"/>
      <c r="H50" s="85">
        <v>8021488.67</v>
      </c>
      <c r="I50" s="90"/>
      <c r="J50" s="82"/>
      <c r="K50" s="83"/>
    </row>
    <row r="51" spans="1:11" s="88" customFormat="1" ht="26.25" customHeight="1">
      <c r="A51" s="86" t="s">
        <v>117</v>
      </c>
      <c r="B51" s="67"/>
      <c r="C51" s="81" t="s">
        <v>118</v>
      </c>
      <c r="D51" s="85">
        <v>0</v>
      </c>
      <c r="E51" s="85">
        <v>47138.57</v>
      </c>
      <c r="F51" s="86"/>
      <c r="G51" s="66"/>
      <c r="H51" s="85">
        <v>47138.57</v>
      </c>
      <c r="I51" s="90"/>
      <c r="J51" s="82"/>
      <c r="K51" s="83"/>
    </row>
    <row r="52" spans="1:11" s="88" customFormat="1" ht="30.75" customHeight="1">
      <c r="A52" s="86" t="s">
        <v>117</v>
      </c>
      <c r="B52" s="67"/>
      <c r="C52" s="81" t="s">
        <v>119</v>
      </c>
      <c r="D52" s="85">
        <v>0</v>
      </c>
      <c r="E52" s="85">
        <v>4078</v>
      </c>
      <c r="F52" s="86"/>
      <c r="G52" s="66"/>
      <c r="H52" s="85">
        <v>4078</v>
      </c>
      <c r="I52" s="90"/>
      <c r="J52" s="82"/>
      <c r="K52" s="83"/>
    </row>
    <row r="53" spans="1:10" s="83" customFormat="1" ht="62.25" customHeight="1">
      <c r="A53" s="78" t="s">
        <v>120</v>
      </c>
      <c r="B53" s="67" t="s">
        <v>105</v>
      </c>
      <c r="C53" s="74" t="s">
        <v>122</v>
      </c>
      <c r="D53" s="71">
        <v>7000</v>
      </c>
      <c r="E53" s="71">
        <f>SUM(E54:E55)</f>
        <v>0.03</v>
      </c>
      <c r="F53" s="78"/>
      <c r="G53" s="67"/>
      <c r="H53" s="71">
        <f>SUM(H54:H55)</f>
        <v>0.03</v>
      </c>
      <c r="I53" s="77">
        <f>D53-E53</f>
        <v>6999.97</v>
      </c>
      <c r="J53" s="71">
        <v>100</v>
      </c>
    </row>
    <row r="54" spans="1:11" s="88" customFormat="1" ht="48.75" customHeight="1">
      <c r="A54" s="86" t="s">
        <v>120</v>
      </c>
      <c r="B54" s="67"/>
      <c r="C54" s="81" t="s">
        <v>123</v>
      </c>
      <c r="D54" s="85">
        <v>0</v>
      </c>
      <c r="E54" s="85">
        <v>0</v>
      </c>
      <c r="F54" s="86"/>
      <c r="G54" s="66"/>
      <c r="H54" s="85">
        <v>0</v>
      </c>
      <c r="I54" s="91"/>
      <c r="J54" s="82"/>
      <c r="K54" s="83"/>
    </row>
    <row r="55" spans="1:11" s="88" customFormat="1" ht="91.5" customHeight="1">
      <c r="A55" s="86" t="s">
        <v>120</v>
      </c>
      <c r="B55" s="67"/>
      <c r="C55" s="81" t="s">
        <v>124</v>
      </c>
      <c r="D55" s="85">
        <v>0</v>
      </c>
      <c r="E55" s="85">
        <v>0.03</v>
      </c>
      <c r="F55" s="86"/>
      <c r="G55" s="66"/>
      <c r="H55" s="85">
        <v>0.03</v>
      </c>
      <c r="I55" s="91"/>
      <c r="J55" s="82"/>
      <c r="K55" s="83"/>
    </row>
    <row r="56" spans="1:11" s="88" customFormat="1" ht="97.5" customHeight="1">
      <c r="A56" s="78" t="s">
        <v>126</v>
      </c>
      <c r="B56" s="67"/>
      <c r="C56" s="74" t="s">
        <v>128</v>
      </c>
      <c r="D56" s="84">
        <v>1127000</v>
      </c>
      <c r="E56" s="84">
        <f>SUM(E57:E61)</f>
        <v>675717.1200000001</v>
      </c>
      <c r="F56" s="86"/>
      <c r="G56" s="66"/>
      <c r="H56" s="84">
        <f>SUM(H57:H61)</f>
        <v>675717.1200000001</v>
      </c>
      <c r="I56" s="77">
        <f>D56-E56</f>
        <v>451282.8799999999</v>
      </c>
      <c r="J56" s="71">
        <f>E56/D56*100</f>
        <v>59.957153504880225</v>
      </c>
      <c r="K56" s="83"/>
    </row>
    <row r="57" spans="1:10" s="83" customFormat="1" ht="204" customHeight="1">
      <c r="A57" s="78" t="s">
        <v>129</v>
      </c>
      <c r="B57" s="67" t="s">
        <v>113</v>
      </c>
      <c r="C57" s="74" t="s">
        <v>130</v>
      </c>
      <c r="D57" s="84">
        <v>800000</v>
      </c>
      <c r="E57" s="84">
        <v>498061.15</v>
      </c>
      <c r="F57" s="78"/>
      <c r="G57" s="67"/>
      <c r="H57" s="84">
        <v>498061.15</v>
      </c>
      <c r="I57" s="77">
        <f>D57-E57</f>
        <v>301938.85</v>
      </c>
      <c r="J57" s="71">
        <f>E57/D57*100</f>
        <v>62.25764375</v>
      </c>
    </row>
    <row r="58" spans="1:10" s="83" customFormat="1" ht="177" customHeight="1">
      <c r="A58" s="78" t="s">
        <v>131</v>
      </c>
      <c r="B58" s="67" t="s">
        <v>121</v>
      </c>
      <c r="C58" s="74" t="s">
        <v>132</v>
      </c>
      <c r="D58" s="84">
        <v>168000</v>
      </c>
      <c r="E58" s="84">
        <v>109388.96</v>
      </c>
      <c r="F58" s="78"/>
      <c r="G58" s="67"/>
      <c r="H58" s="84">
        <v>109388.96</v>
      </c>
      <c r="I58" s="77">
        <f>D58-E58</f>
        <v>58611.03999999999</v>
      </c>
      <c r="J58" s="71">
        <f>E58/D58*100</f>
        <v>65.1124761904762</v>
      </c>
    </row>
    <row r="59" spans="1:10" s="83" customFormat="1" ht="93.75" customHeight="1">
      <c r="A59" s="78" t="s">
        <v>174</v>
      </c>
      <c r="B59" s="67" t="s">
        <v>127</v>
      </c>
      <c r="C59" s="74" t="s">
        <v>175</v>
      </c>
      <c r="D59" s="84">
        <v>0</v>
      </c>
      <c r="E59" s="84">
        <v>42237</v>
      </c>
      <c r="F59" s="78"/>
      <c r="G59" s="67"/>
      <c r="H59" s="84">
        <v>42237</v>
      </c>
      <c r="I59" s="77">
        <f>D59-E59</f>
        <v>-42237</v>
      </c>
      <c r="J59" s="71">
        <v>0</v>
      </c>
    </row>
    <row r="60" spans="1:10" s="83" customFormat="1" ht="106.5" customHeight="1">
      <c r="A60" s="78" t="s">
        <v>147</v>
      </c>
      <c r="B60" s="67" t="s">
        <v>138</v>
      </c>
      <c r="C60" s="74" t="s">
        <v>136</v>
      </c>
      <c r="D60" s="84">
        <v>99000</v>
      </c>
      <c r="E60" s="84">
        <v>0</v>
      </c>
      <c r="F60" s="78"/>
      <c r="G60" s="67"/>
      <c r="H60" s="84">
        <v>0</v>
      </c>
      <c r="I60" s="77">
        <f>D60-E60</f>
        <v>99000</v>
      </c>
      <c r="J60" s="71">
        <v>0</v>
      </c>
    </row>
    <row r="61" spans="1:10" s="83" customFormat="1" ht="117" customHeight="1">
      <c r="A61" s="78" t="s">
        <v>147</v>
      </c>
      <c r="B61" s="67" t="s">
        <v>143</v>
      </c>
      <c r="C61" s="74" t="s">
        <v>148</v>
      </c>
      <c r="D61" s="84">
        <v>400000</v>
      </c>
      <c r="E61" s="84">
        <v>26030.01</v>
      </c>
      <c r="F61" s="78"/>
      <c r="G61" s="67"/>
      <c r="H61" s="84">
        <v>26030.01</v>
      </c>
      <c r="I61" s="77">
        <f>D61-E61</f>
        <v>373969.99</v>
      </c>
      <c r="J61" s="71">
        <f>E61/D61*100</f>
        <v>6.507502499999999</v>
      </c>
    </row>
    <row r="62" spans="1:10" s="83" customFormat="1" ht="46.5" customHeight="1">
      <c r="A62" s="78" t="s">
        <v>176</v>
      </c>
      <c r="B62" s="67" t="s">
        <v>150</v>
      </c>
      <c r="C62" s="74" t="s">
        <v>177</v>
      </c>
      <c r="D62" s="84">
        <v>0</v>
      </c>
      <c r="E62" s="84">
        <v>0</v>
      </c>
      <c r="F62" s="84"/>
      <c r="G62" s="67"/>
      <c r="H62" s="84">
        <v>0</v>
      </c>
      <c r="I62" s="77">
        <f>D62-E62</f>
        <v>0</v>
      </c>
      <c r="J62" s="71">
        <v>0</v>
      </c>
    </row>
    <row r="63" spans="1:10" s="83" customFormat="1" ht="69" customHeight="1">
      <c r="A63" s="78" t="s">
        <v>149</v>
      </c>
      <c r="B63" s="67" t="s">
        <v>154</v>
      </c>
      <c r="C63" s="74" t="s">
        <v>151</v>
      </c>
      <c r="D63" s="84">
        <v>0</v>
      </c>
      <c r="E63" s="84">
        <v>9065.72</v>
      </c>
      <c r="F63" s="84"/>
      <c r="G63" s="67"/>
      <c r="H63" s="84">
        <v>9065.72</v>
      </c>
      <c r="I63" s="77"/>
      <c r="J63" s="71"/>
    </row>
    <row r="64" spans="1:10" s="83" customFormat="1" ht="35.25" customHeight="1">
      <c r="A64" s="78" t="s">
        <v>152</v>
      </c>
      <c r="B64" s="67"/>
      <c r="C64" s="74"/>
      <c r="D64" s="84">
        <v>2509500</v>
      </c>
      <c r="E64" s="84">
        <f>SUM(E65:E67)</f>
        <v>2460500</v>
      </c>
      <c r="F64" s="84"/>
      <c r="G64" s="67"/>
      <c r="H64" s="84">
        <f>SUM(H65:H67)</f>
        <v>2460500</v>
      </c>
      <c r="I64" s="77">
        <f>D64-E64</f>
        <v>49000</v>
      </c>
      <c r="J64" s="71">
        <f>E64/D64*100</f>
        <v>98.04741980474198</v>
      </c>
    </row>
    <row r="65" spans="1:10" s="83" customFormat="1" ht="84.75" customHeight="1">
      <c r="A65" s="78" t="s">
        <v>153</v>
      </c>
      <c r="B65" s="67" t="s">
        <v>157</v>
      </c>
      <c r="C65" s="74" t="s">
        <v>155</v>
      </c>
      <c r="D65" s="84">
        <v>4000</v>
      </c>
      <c r="E65" s="84">
        <v>4500</v>
      </c>
      <c r="F65" s="84"/>
      <c r="G65" s="67"/>
      <c r="H65" s="84">
        <v>4500</v>
      </c>
      <c r="I65" s="77">
        <f>D65-E65</f>
        <v>-500</v>
      </c>
      <c r="J65" s="71">
        <f>E65/D65*100</f>
        <v>112.5</v>
      </c>
    </row>
    <row r="66" spans="1:10" s="83" customFormat="1" ht="78.75" customHeight="1">
      <c r="A66" s="92" t="s">
        <v>156</v>
      </c>
      <c r="B66" s="67" t="s">
        <v>160</v>
      </c>
      <c r="C66" s="93" t="s">
        <v>158</v>
      </c>
      <c r="D66" s="84">
        <v>2431000</v>
      </c>
      <c r="E66" s="84">
        <v>2431000</v>
      </c>
      <c r="F66" s="84"/>
      <c r="G66" s="67"/>
      <c r="H66" s="84">
        <v>2431000</v>
      </c>
      <c r="I66" s="77">
        <f>D66-E66</f>
        <v>0</v>
      </c>
      <c r="J66" s="71">
        <f>E66/D66*100</f>
        <v>100</v>
      </c>
    </row>
    <row r="67" spans="1:10" s="83" customFormat="1" ht="64.5" customHeight="1">
      <c r="A67" s="78" t="s">
        <v>167</v>
      </c>
      <c r="B67" s="67" t="s">
        <v>163</v>
      </c>
      <c r="C67" s="74" t="s">
        <v>169</v>
      </c>
      <c r="D67" s="84">
        <v>60000</v>
      </c>
      <c r="E67" s="71">
        <v>25000</v>
      </c>
      <c r="F67" s="71"/>
      <c r="G67" s="67"/>
      <c r="H67" s="71">
        <v>25000</v>
      </c>
      <c r="I67" s="77">
        <f>D67-E67</f>
        <v>35000</v>
      </c>
      <c r="J67" s="71">
        <f>E67/D67*100</f>
        <v>41.66666666666667</v>
      </c>
    </row>
  </sheetData>
  <sheetProtection selectLockedCells="1" selectUnlockedCells="1"/>
  <mergeCells count="5">
    <mergeCell ref="B5:H5"/>
    <mergeCell ref="C6:H10"/>
    <mergeCell ref="A14:H14"/>
    <mergeCell ref="E16:H16"/>
    <mergeCell ref="I16:J16"/>
  </mergeCells>
  <printOptions/>
  <pageMargins left="0.4" right="0.3" top="0.1902777777777778" bottom="0.5118055555555555" header="0.1701388888888889" footer="0.5118055555555555"/>
  <pageSetup horizontalDpi="300" verticalDpi="300" orientation="landscape" paperSize="9" scale="30"/>
  <headerFooter alignWithMargins="0">
    <oddHeader xml:space="preserve">&amp;RФорма 0503127 с.#P    </oddHeader>
  </headerFooter>
  <rowBreaks count="3" manualBreakCount="3">
    <brk id="17" max="255" man="1"/>
    <brk id="42" max="255" man="1"/>
    <brk id="57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2012-11-01T13:21:29Z</cp:lastPrinted>
  <dcterms:modified xsi:type="dcterms:W3CDTF">2013-10-16T05:24:30Z</dcterms:modified>
  <cp:category/>
  <cp:version/>
  <cp:contentType/>
  <cp:contentStatus/>
  <cp:revision>116</cp:revision>
</cp:coreProperties>
</file>